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ЦяКнига"/>
  <mc:AlternateContent xmlns:mc="http://schemas.openxmlformats.org/markup-compatibility/2006">
    <mc:Choice Requires="x15">
      <x15ac:absPath xmlns:x15ac="http://schemas.microsoft.com/office/spreadsheetml/2010/11/ac" url="C:\Users\jkrzeminska\Documents\ФЕЕ\Енергодім\Контент\Етап Підготовка\Крок 2\"/>
    </mc:Choice>
  </mc:AlternateContent>
  <workbookProtection workbookAlgorithmName="SHA-512" workbookHashValue="N0QpYTPdrJ1TJ9YlQqjUzqNY/56oHkflajTdmkhaeTJDW7HdUDhrZnE7PrKb9G7Zl12UMZnnqyIugDWWcDLZFQ==" workbookSaltValue="8+RfRmzEUX9tdPAfpK4N3Q==" workbookSpinCount="100000" lockStructure="1"/>
  <bookViews>
    <workbookView xWindow="0" yWindow="0" windowWidth="28800" windowHeight="12030" activeTab="1"/>
  </bookViews>
  <sheets>
    <sheet name="Аркуш1" sheetId="3" r:id="rId1"/>
    <sheet name="Опис Проекту" sheetId="2" r:id="rId2"/>
  </sheets>
  <externalReferences>
    <externalReference r:id="rId3"/>
  </externalReferences>
  <definedNames>
    <definedName name="_Hlk83741176" localSheetId="1">'Опис Проекту'!$E$923</definedName>
    <definedName name="K_comp">'Опис Проекту'!#REF!</definedName>
    <definedName name="Mskl">'Опис Проекту'!#REF!</definedName>
    <definedName name="P_TYPE_0" localSheetId="1">OFFSET(INDEX(#REF!,MATCH(#REF!,#REF!,0),2),0,0,COUNTIF(#REF!,#REF!),1)</definedName>
    <definedName name="P_TYPE_0">OFFSET(INDEX([1]Qdhw!$G$71:$J$81,MATCH([1]Qdhw!$E$18,[1]Qdhw!$G$71:$G$81,0),2),0,0,COUNTIF([1]Qdhw!$G$71:$G$81,[1]Qdhw!$E$18),1)</definedName>
    <definedName name="P_TYPE_1" localSheetId="1">OFFSET(INDEX(#REF!,MATCH(#REF!,#REF!,0),2),0,0,COUNTIF(#REF!,#REF!),1)</definedName>
    <definedName name="P_TYPE_1">OFFSET(INDEX([1]Qdhw!$G$71:$J$81,MATCH([1]Qdhw!$E$21,[1]Qdhw!$G$71:$G$81,0),2),0,0,COUNTIF([1]Qdhw!$G$71:$G$81,[1]Qdhw!$E$21),1)</definedName>
    <definedName name="P_TYPE_2" localSheetId="1">OFFSET(INDEX(#REF!,MATCH(#REF!,#REF!,0),2),0,0,COUNTIF(#REF!,#REF!),1)</definedName>
    <definedName name="P_TYPE_2">OFFSET(INDEX(#REF!,MATCH([1]Qdhw!$E$18,#REF!,0),2),0,0,COUNTIF(#REF!,[1]Qdhw!$E$18),1)</definedName>
    <definedName name="P_TYPE_3" localSheetId="1">OFFSET(INDEX(#REF!,MATCH(#REF!,#REF!,0),2),0,0,COUNTIF(#REF!,#REF!),1)</definedName>
    <definedName name="P_TYPE_3">OFFSET(INDEX(#REF!,MATCH([1]Qdhw!$E$21,#REF!,0),2),0,0,COUNTIF(#REF!,[1]Qdhw!$E$21),1)</definedName>
    <definedName name="TWN">OFFSET(INDEX([1]!TBL_CLIM[#Data],MATCH([1]GNRL!$D$3,[1]!TBL_CLIM[1],0),2),0,0,COUNTIF([1]!TBL_CLIM[1],[1]GNRL!$D$3),1)</definedName>
    <definedName name="Zah1">[1]GNRL!$G$71</definedName>
    <definedName name="Zah15">[1]GNRL!$U$71</definedName>
    <definedName name="Zah2">[1]GNRL!$H$71</definedName>
    <definedName name="Zone_Klim">[1]GNRL!$D$31</definedName>
    <definedName name="_xlnm.Print_Area" localSheetId="1">'Опис Проекту'!$A$1:$AR$877,'Опис Проекту'!$A$879:$AR$934</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924" i="2" l="1"/>
  <c r="BD924" i="2" s="1"/>
  <c r="BD925" i="2"/>
  <c r="BD923" i="2"/>
  <c r="R818" i="2" l="1"/>
  <c r="AI578" i="2"/>
  <c r="X849" i="2" s="1"/>
  <c r="X858" i="2" l="1"/>
  <c r="AE377" i="2"/>
  <c r="Y373" i="2"/>
  <c r="AE373" i="2"/>
  <c r="BD631" i="2" l="1"/>
  <c r="BB631" i="2"/>
  <c r="BD630" i="2"/>
  <c r="BB630" i="2"/>
  <c r="BD629" i="2"/>
  <c r="BB629" i="2"/>
  <c r="BB628" i="2"/>
  <c r="BA628" i="2"/>
  <c r="BD627" i="2"/>
  <c r="BB627" i="2"/>
  <c r="BD626" i="2"/>
  <c r="BB626" i="2"/>
  <c r="AK698" i="2" l="1"/>
  <c r="AG698" i="2"/>
  <c r="AK697" i="2"/>
  <c r="AG697" i="2"/>
  <c r="AK696" i="2"/>
  <c r="AG696" i="2"/>
  <c r="AK695" i="2"/>
  <c r="AG695" i="2"/>
  <c r="AK694" i="2"/>
  <c r="AG694" i="2"/>
  <c r="AK693" i="2"/>
  <c r="AG693" i="2"/>
  <c r="AB693" i="2"/>
  <c r="AK692" i="2"/>
  <c r="AB692" i="2"/>
  <c r="AG692" i="2" s="1"/>
  <c r="AN692" i="2" l="1"/>
  <c r="AB815" i="2"/>
  <c r="AB809" i="2"/>
  <c r="AB802" i="2"/>
  <c r="AB795" i="2"/>
  <c r="AB783" i="2"/>
  <c r="AB775" i="2"/>
  <c r="AB768" i="2"/>
  <c r="AB759" i="2"/>
  <c r="AB756" i="2"/>
  <c r="AB751" i="2"/>
  <c r="AB744" i="2"/>
  <c r="AB739" i="2"/>
  <c r="AB732" i="2"/>
  <c r="AB722" i="2"/>
  <c r="AB710" i="2"/>
  <c r="AB702" i="2"/>
  <c r="AB699" i="2"/>
  <c r="AB685" i="2"/>
  <c r="AB680" i="2"/>
  <c r="AB676" i="2"/>
  <c r="AB669" i="2"/>
  <c r="AB665" i="2"/>
  <c r="AB658" i="2"/>
  <c r="AB652" i="2"/>
  <c r="AB646" i="2"/>
  <c r="AB637" i="2"/>
  <c r="AB632" i="2"/>
  <c r="AB629" i="2"/>
  <c r="AG629" i="2" s="1"/>
  <c r="AG634" i="2" l="1"/>
  <c r="AG635" i="2"/>
  <c r="AG640" i="2"/>
  <c r="AG643" i="2"/>
  <c r="AG648" i="2"/>
  <c r="AG650" i="2"/>
  <c r="AG654" i="2"/>
  <c r="AG656" i="2"/>
  <c r="AG660" i="2"/>
  <c r="AG663" i="2"/>
  <c r="AG665" i="2"/>
  <c r="AG666" i="2"/>
  <c r="AG668" i="2"/>
  <c r="AG671" i="2"/>
  <c r="AG674" i="2"/>
  <c r="AG677" i="2"/>
  <c r="AG679" i="2"/>
  <c r="AG682" i="2"/>
  <c r="AG683" i="2"/>
  <c r="AG687" i="2"/>
  <c r="AG690" i="2"/>
  <c r="AG700" i="2"/>
  <c r="AG701" i="2"/>
  <c r="AG705" i="2"/>
  <c r="AG707" i="2"/>
  <c r="AG714" i="2"/>
  <c r="AG718" i="2"/>
  <c r="AG725" i="2"/>
  <c r="AG729" i="2"/>
  <c r="AG734" i="2"/>
  <c r="AG737" i="2"/>
  <c r="AG741" i="2"/>
  <c r="AG742" i="2"/>
  <c r="AG746" i="2"/>
  <c r="AG749" i="2"/>
  <c r="AG753" i="2"/>
  <c r="AG754" i="2"/>
  <c r="AG757" i="2"/>
  <c r="AG758" i="2"/>
  <c r="AG762" i="2"/>
  <c r="AG765" i="2"/>
  <c r="AG770" i="2"/>
  <c r="AG773" i="2"/>
  <c r="AG778" i="2"/>
  <c r="AG780" i="2"/>
  <c r="AG783" i="2"/>
  <c r="AG787" i="2"/>
  <c r="AG791" i="2"/>
  <c r="AG797" i="2"/>
  <c r="AG800" i="2"/>
  <c r="AG804" i="2"/>
  <c r="AG807" i="2"/>
  <c r="AG811" i="2"/>
  <c r="AG813" i="2"/>
  <c r="AK817" i="2"/>
  <c r="AG817" i="2"/>
  <c r="AK814" i="2"/>
  <c r="AG814" i="2"/>
  <c r="AK813" i="2"/>
  <c r="AK808" i="2"/>
  <c r="AG808" i="2"/>
  <c r="AK807" i="2"/>
  <c r="AK801" i="2"/>
  <c r="AG801" i="2"/>
  <c r="AK800" i="2"/>
  <c r="AK794" i="2"/>
  <c r="AG794" i="2"/>
  <c r="AK793" i="2"/>
  <c r="AG793" i="2"/>
  <c r="AK792" i="2"/>
  <c r="AG792" i="2"/>
  <c r="AK791" i="2"/>
  <c r="AK782" i="2"/>
  <c r="AG782" i="2"/>
  <c r="AK781" i="2"/>
  <c r="AG781" i="2"/>
  <c r="AK780" i="2"/>
  <c r="AK774" i="2"/>
  <c r="AG774" i="2"/>
  <c r="AK773" i="2"/>
  <c r="AK767" i="2"/>
  <c r="AG767" i="2"/>
  <c r="AK766" i="2"/>
  <c r="AG766" i="2"/>
  <c r="AK765" i="2"/>
  <c r="AK758" i="2"/>
  <c r="AK755" i="2"/>
  <c r="AG755" i="2"/>
  <c r="AK754" i="2"/>
  <c r="AK750" i="2"/>
  <c r="AG750" i="2"/>
  <c r="AK749" i="2"/>
  <c r="AK743" i="2"/>
  <c r="AG743" i="2"/>
  <c r="AK742" i="2"/>
  <c r="AK738" i="2"/>
  <c r="AG738" i="2"/>
  <c r="AK737" i="2"/>
  <c r="AK731" i="2"/>
  <c r="AG731" i="2"/>
  <c r="AK730" i="2"/>
  <c r="AG730" i="2"/>
  <c r="AK729" i="2"/>
  <c r="AK721" i="2"/>
  <c r="AG721" i="2"/>
  <c r="AK720" i="2"/>
  <c r="AG720" i="2"/>
  <c r="AK719" i="2"/>
  <c r="AG719" i="2"/>
  <c r="AK718" i="2"/>
  <c r="AK709" i="2"/>
  <c r="AG709" i="2"/>
  <c r="AK708" i="2"/>
  <c r="AG708" i="2"/>
  <c r="AK707" i="2"/>
  <c r="AK701" i="2"/>
  <c r="AK691" i="2"/>
  <c r="AG691" i="2"/>
  <c r="AK690" i="2"/>
  <c r="AK684" i="2"/>
  <c r="AG684" i="2"/>
  <c r="AK683" i="2"/>
  <c r="AK679" i="2"/>
  <c r="AK675" i="2"/>
  <c r="AG675" i="2"/>
  <c r="AK674" i="2"/>
  <c r="AK668" i="2"/>
  <c r="AK664" i="2"/>
  <c r="AG664" i="2"/>
  <c r="AK663" i="2"/>
  <c r="AK657" i="2"/>
  <c r="AG657" i="2"/>
  <c r="AK656" i="2"/>
  <c r="AK651" i="2"/>
  <c r="AG651" i="2"/>
  <c r="AK650" i="2"/>
  <c r="AK645" i="2"/>
  <c r="AG645" i="2"/>
  <c r="AK644" i="2"/>
  <c r="AG644" i="2"/>
  <c r="AK643" i="2"/>
  <c r="AK636" i="2"/>
  <c r="AG636" i="2"/>
  <c r="AK635" i="2"/>
  <c r="AG631" i="2"/>
  <c r="AK631" i="2"/>
  <c r="AK816" i="2"/>
  <c r="AG816" i="2"/>
  <c r="AK812" i="2"/>
  <c r="AG812" i="2"/>
  <c r="AK811" i="2"/>
  <c r="AK806" i="2"/>
  <c r="AG806" i="2"/>
  <c r="AK805" i="2"/>
  <c r="AG805" i="2"/>
  <c r="AK804" i="2"/>
  <c r="AK799" i="2"/>
  <c r="AG799" i="2"/>
  <c r="AK798" i="2"/>
  <c r="AG798" i="2"/>
  <c r="AK797" i="2"/>
  <c r="AK790" i="2"/>
  <c r="AG790" i="2"/>
  <c r="AK789" i="2"/>
  <c r="AG789" i="2"/>
  <c r="AK788" i="2"/>
  <c r="AG788" i="2"/>
  <c r="AK787" i="2"/>
  <c r="AK779" i="2"/>
  <c r="AG779" i="2"/>
  <c r="AK778" i="2"/>
  <c r="AK772" i="2"/>
  <c r="AG772" i="2"/>
  <c r="AK771" i="2"/>
  <c r="AG771" i="2"/>
  <c r="AK770" i="2"/>
  <c r="AK764" i="2"/>
  <c r="AG764" i="2"/>
  <c r="AK763" i="2"/>
  <c r="AG763" i="2"/>
  <c r="AK762" i="2"/>
  <c r="AK757" i="2"/>
  <c r="AK753" i="2"/>
  <c r="AK748" i="2"/>
  <c r="AG748" i="2"/>
  <c r="AK747" i="2"/>
  <c r="AG747" i="2"/>
  <c r="AK746" i="2"/>
  <c r="AK741" i="2"/>
  <c r="AK736" i="2"/>
  <c r="AG736" i="2"/>
  <c r="AK735" i="2"/>
  <c r="AG735" i="2"/>
  <c r="AK734" i="2"/>
  <c r="AK728" i="2"/>
  <c r="AG728" i="2"/>
  <c r="AK727" i="2"/>
  <c r="AG727" i="2"/>
  <c r="AK726" i="2"/>
  <c r="AG726" i="2"/>
  <c r="AK725" i="2"/>
  <c r="AK717" i="2"/>
  <c r="AG717" i="2"/>
  <c r="AK716" i="2"/>
  <c r="AG716" i="2"/>
  <c r="AK715" i="2"/>
  <c r="AG715" i="2"/>
  <c r="AK714" i="2"/>
  <c r="AK706" i="2"/>
  <c r="AG706" i="2"/>
  <c r="AK705" i="2"/>
  <c r="AK700" i="2"/>
  <c r="AK689" i="2"/>
  <c r="AG689" i="2"/>
  <c r="AK688" i="2"/>
  <c r="AG688" i="2"/>
  <c r="AK687" i="2"/>
  <c r="AK682" i="2"/>
  <c r="AK678" i="2"/>
  <c r="AG678" i="2"/>
  <c r="AK677" i="2"/>
  <c r="AK673" i="2"/>
  <c r="AG673" i="2"/>
  <c r="AK672" i="2"/>
  <c r="AG672" i="2"/>
  <c r="AK671" i="2"/>
  <c r="AK667" i="2"/>
  <c r="AG667" i="2"/>
  <c r="AK666" i="2"/>
  <c r="AK662" i="2"/>
  <c r="AG662" i="2"/>
  <c r="AK661" i="2"/>
  <c r="AG661" i="2"/>
  <c r="AK660" i="2"/>
  <c r="AK655" i="2"/>
  <c r="AG655" i="2"/>
  <c r="AK654" i="2"/>
  <c r="AK649" i="2"/>
  <c r="AG649" i="2"/>
  <c r="AK648" i="2"/>
  <c r="AK642" i="2"/>
  <c r="AG642" i="2"/>
  <c r="AK641" i="2"/>
  <c r="AG641" i="2"/>
  <c r="AK640" i="2"/>
  <c r="AK634" i="2"/>
  <c r="AK630" i="2"/>
  <c r="AG630" i="2"/>
  <c r="AK815" i="2"/>
  <c r="AK810" i="2"/>
  <c r="AG810" i="2"/>
  <c r="AK809" i="2"/>
  <c r="AK803" i="2"/>
  <c r="AG803" i="2"/>
  <c r="AK802" i="2"/>
  <c r="AK796" i="2"/>
  <c r="AG796" i="2"/>
  <c r="AK795" i="2"/>
  <c r="AK786" i="2"/>
  <c r="AG786" i="2"/>
  <c r="AK785" i="2"/>
  <c r="AG785" i="2"/>
  <c r="AK784" i="2"/>
  <c r="AG784" i="2"/>
  <c r="AK783" i="2"/>
  <c r="AK777" i="2"/>
  <c r="AG777" i="2"/>
  <c r="AK776" i="2"/>
  <c r="AG776" i="2"/>
  <c r="AK775" i="2"/>
  <c r="AK769" i="2"/>
  <c r="AG769" i="2"/>
  <c r="AK768" i="2"/>
  <c r="AK761" i="2"/>
  <c r="AG761" i="2"/>
  <c r="AK760" i="2"/>
  <c r="AG760" i="2"/>
  <c r="AK759" i="2"/>
  <c r="AK756" i="2"/>
  <c r="AK752" i="2"/>
  <c r="AG752" i="2"/>
  <c r="AK751" i="2"/>
  <c r="AK745" i="2"/>
  <c r="AG745" i="2"/>
  <c r="AK744" i="2"/>
  <c r="AK740" i="2"/>
  <c r="AG740" i="2"/>
  <c r="AK739" i="2"/>
  <c r="AK733" i="2"/>
  <c r="AG733" i="2"/>
  <c r="AK732" i="2"/>
  <c r="AK724" i="2"/>
  <c r="AG724" i="2"/>
  <c r="AK723" i="2"/>
  <c r="AG723" i="2"/>
  <c r="AK722" i="2"/>
  <c r="AK713" i="2"/>
  <c r="AG713" i="2"/>
  <c r="AK712" i="2"/>
  <c r="AG712" i="2"/>
  <c r="AK711" i="2"/>
  <c r="AG711" i="2"/>
  <c r="AK710" i="2"/>
  <c r="AK704" i="2"/>
  <c r="AG704" i="2"/>
  <c r="AK703" i="2"/>
  <c r="AG703" i="2"/>
  <c r="AK702" i="2"/>
  <c r="AK699" i="2"/>
  <c r="AK686" i="2"/>
  <c r="AG686" i="2"/>
  <c r="AK685" i="2"/>
  <c r="AK681" i="2"/>
  <c r="AG681" i="2"/>
  <c r="AK680" i="2"/>
  <c r="AK676" i="2"/>
  <c r="AK670" i="2"/>
  <c r="AG670" i="2"/>
  <c r="AK669" i="2"/>
  <c r="AK659" i="2"/>
  <c r="AG659" i="2"/>
  <c r="AK658" i="2"/>
  <c r="AK653" i="2"/>
  <c r="AG653" i="2"/>
  <c r="AK652" i="2"/>
  <c r="AK647" i="2"/>
  <c r="AG647" i="2"/>
  <c r="AK646" i="2"/>
  <c r="AK639" i="2"/>
  <c r="AG639" i="2"/>
  <c r="AK638" i="2"/>
  <c r="AG638" i="2"/>
  <c r="AK637" i="2"/>
  <c r="AK633" i="2"/>
  <c r="AG633" i="2"/>
  <c r="AK632" i="2"/>
  <c r="AK629" i="2"/>
  <c r="AK665" i="2"/>
  <c r="AG739" i="2"/>
  <c r="AG732" i="2"/>
  <c r="AG722" i="2"/>
  <c r="AG710" i="2"/>
  <c r="AG702" i="2"/>
  <c r="AG699" i="2"/>
  <c r="AG685" i="2"/>
  <c r="AG680" i="2"/>
  <c r="AG676" i="2"/>
  <c r="AG669" i="2"/>
  <c r="AG658" i="2"/>
  <c r="AG652" i="2"/>
  <c r="AG646" i="2"/>
  <c r="AG637" i="2"/>
  <c r="AG632" i="2"/>
  <c r="AG744" i="2"/>
  <c r="AG751" i="2"/>
  <c r="AG756" i="2"/>
  <c r="AG759" i="2"/>
  <c r="AG768" i="2"/>
  <c r="AG775" i="2"/>
  <c r="AG795" i="2"/>
  <c r="AG802" i="2"/>
  <c r="AG809" i="2"/>
  <c r="AG815" i="2"/>
  <c r="AB810" i="2"/>
  <c r="AB803" i="2"/>
  <c r="AB796" i="2"/>
  <c r="AB786" i="2"/>
  <c r="AB785" i="2" s="1"/>
  <c r="AB784" i="2" s="1"/>
  <c r="AB777" i="2"/>
  <c r="AB776" i="2" s="1"/>
  <c r="AB769" i="2"/>
  <c r="AB761" i="2"/>
  <c r="AB760" i="2" s="1"/>
  <c r="AB752" i="2"/>
  <c r="AB745" i="2"/>
  <c r="AB740" i="2"/>
  <c r="AB733" i="2"/>
  <c r="AB724" i="2"/>
  <c r="AB723" i="2" s="1"/>
  <c r="AB713" i="2"/>
  <c r="AB712" i="2" s="1"/>
  <c r="AB711" i="2" s="1"/>
  <c r="AB704" i="2"/>
  <c r="AB703" i="2" s="1"/>
  <c r="AB686" i="2"/>
  <c r="AB681" i="2"/>
  <c r="AB670" i="2"/>
  <c r="AB659" i="2"/>
  <c r="AB653" i="2"/>
  <c r="AB647" i="2"/>
  <c r="AB639" i="2"/>
  <c r="AB638" i="2" s="1"/>
  <c r="AB633" i="2"/>
  <c r="AK381" i="2"/>
  <c r="AE381" i="2"/>
  <c r="Y381" i="2"/>
  <c r="AK379" i="2"/>
  <c r="AE379" i="2"/>
  <c r="Y379" i="2"/>
  <c r="AK377" i="2"/>
  <c r="Y377" i="2"/>
  <c r="AK375" i="2"/>
  <c r="AE375" i="2"/>
  <c r="Y375" i="2"/>
  <c r="AK373" i="2"/>
  <c r="Y371" i="2" l="1"/>
  <c r="AN702" i="2"/>
  <c r="AN759" i="2"/>
  <c r="AN632" i="2"/>
  <c r="AN637" i="2"/>
  <c r="AN783" i="2"/>
  <c r="AN669" i="2"/>
  <c r="AN680" i="2"/>
  <c r="AN665" i="2"/>
  <c r="AN815" i="2"/>
  <c r="AN809" i="2"/>
  <c r="AN802" i="2"/>
  <c r="AN795" i="2"/>
  <c r="AN775" i="2"/>
  <c r="AN768" i="2"/>
  <c r="AN756" i="2"/>
  <c r="AN751" i="2"/>
  <c r="AN744" i="2"/>
  <c r="AN739" i="2"/>
  <c r="AN732" i="2"/>
  <c r="AN722" i="2"/>
  <c r="AN710" i="2"/>
  <c r="AN699" i="2"/>
  <c r="AN685" i="2"/>
  <c r="AN676" i="2"/>
  <c r="AN658" i="2"/>
  <c r="AN652" i="2"/>
  <c r="AN646" i="2"/>
  <c r="AN629" i="2"/>
  <c r="AE370" i="2"/>
  <c r="AK370" i="2"/>
  <c r="AE371" i="2"/>
  <c r="AK371" i="2"/>
  <c r="Y370" i="2"/>
  <c r="AN818" i="2" l="1"/>
  <c r="U768" i="2"/>
  <c r="U710" i="2"/>
  <c r="U665" i="2"/>
  <c r="U815" i="2"/>
  <c r="U756" i="2"/>
  <c r="U699" i="2"/>
  <c r="U652" i="2"/>
  <c r="U637" i="2"/>
  <c r="U669" i="2"/>
  <c r="U702" i="2"/>
  <c r="U809" i="2"/>
  <c r="U751" i="2"/>
  <c r="U692" i="2"/>
  <c r="U646" i="2"/>
  <c r="U685" i="2"/>
  <c r="U795" i="2"/>
  <c r="U680" i="2"/>
  <c r="U658" i="2"/>
  <c r="U802" i="2"/>
  <c r="U744" i="2"/>
  <c r="U739" i="2"/>
  <c r="U632" i="2"/>
  <c r="U783" i="2"/>
  <c r="U732" i="2"/>
  <c r="U676" i="2"/>
  <c r="U629" i="2"/>
  <c r="U775" i="2"/>
  <c r="U722" i="2"/>
  <c r="U759" i="2"/>
  <c r="U818" i="2"/>
  <c r="AK388" i="2"/>
  <c r="BE607" i="2" l="1"/>
  <c r="AZ260" i="2" l="1"/>
  <c r="BB260" i="2" s="1"/>
  <c r="AZ256" i="2"/>
  <c r="BB256" i="2" s="1"/>
  <c r="AZ251" i="2"/>
  <c r="BB251" i="2" s="1"/>
  <c r="AZ243" i="2"/>
  <c r="BB243" i="2" s="1"/>
  <c r="AZ238" i="2"/>
  <c r="BB238" i="2" s="1"/>
  <c r="AZ235" i="2"/>
  <c r="AZ408" i="2" s="1"/>
  <c r="AZ629" i="2" s="1"/>
  <c r="BB235" i="2" l="1"/>
  <c r="E408" i="2"/>
  <c r="AZ411" i="2"/>
  <c r="AZ632" i="2" s="1"/>
  <c r="AZ2" i="2"/>
  <c r="AE849" i="2" s="1"/>
  <c r="AZ302" i="2" l="1"/>
  <c r="BB302" i="2" s="1"/>
  <c r="E65" i="2"/>
  <c r="A18" i="2"/>
  <c r="AB820" i="2"/>
  <c r="E219" i="2"/>
  <c r="AZ346" i="2"/>
  <c r="BB346" i="2" s="1"/>
  <c r="AZ273" i="2"/>
  <c r="BB273" i="2" s="1"/>
  <c r="AZ266" i="2"/>
  <c r="BB266" i="2" s="1"/>
  <c r="AZ332" i="2"/>
  <c r="BB332" i="2" s="1"/>
  <c r="AZ330" i="2"/>
  <c r="BB330" i="2" s="1"/>
  <c r="AZ342" i="2"/>
  <c r="BB342" i="2" s="1"/>
  <c r="AZ270" i="2"/>
  <c r="BB270" i="2" s="1"/>
  <c r="AZ339" i="2"/>
  <c r="BB339" i="2" s="1"/>
  <c r="AZ349" i="2"/>
  <c r="BB349" i="2" s="1"/>
  <c r="AZ337" i="2"/>
  <c r="BB337" i="2" s="1"/>
  <c r="AZ264" i="2"/>
  <c r="BB264" i="2" s="1"/>
  <c r="AZ334" i="2"/>
  <c r="BB334" i="2" s="1"/>
  <c r="AZ354" i="2"/>
  <c r="BB354" i="2" s="1"/>
  <c r="AZ352" i="2"/>
  <c r="BB352" i="2" s="1"/>
  <c r="AZ276" i="2"/>
  <c r="BB276" i="2" s="1"/>
  <c r="AZ319" i="2"/>
  <c r="BB319" i="2" s="1"/>
  <c r="AZ316" i="2"/>
  <c r="BB316" i="2" s="1"/>
  <c r="AZ306" i="2"/>
  <c r="BB306" i="2" s="1"/>
  <c r="AZ313" i="2"/>
  <c r="BB313" i="2" s="1"/>
  <c r="AZ309" i="2"/>
  <c r="BB309" i="2" s="1"/>
  <c r="AZ304" i="2"/>
  <c r="BB304" i="2" s="1"/>
  <c r="AZ321" i="2"/>
  <c r="BB321" i="2" s="1"/>
  <c r="AZ415" i="2"/>
  <c r="AZ637" i="2" s="1"/>
  <c r="E632" i="2"/>
  <c r="E411" i="2"/>
  <c r="E629" i="2" l="1"/>
  <c r="E415" i="2"/>
  <c r="AZ422" i="2"/>
  <c r="AZ646" i="2" s="1"/>
  <c r="E646" i="2" l="1"/>
  <c r="E637" i="2"/>
  <c r="AZ428" i="2"/>
  <c r="E422" i="2"/>
  <c r="AZ652" i="2" l="1"/>
  <c r="E652" i="2" s="1"/>
  <c r="E428" i="2"/>
  <c r="AZ434" i="2"/>
  <c r="AZ658" i="2" s="1"/>
  <c r="E434" i="2" l="1"/>
  <c r="AZ441" i="2"/>
  <c r="AZ665" i="2" s="1"/>
  <c r="E665" i="2" l="1"/>
  <c r="E658" i="2"/>
  <c r="E441" i="2"/>
  <c r="AZ445" i="2"/>
  <c r="AZ669" i="2" s="1"/>
  <c r="AZ452" i="2" l="1"/>
  <c r="AZ676" i="2" s="1"/>
  <c r="E445" i="2"/>
  <c r="E676" i="2" l="1"/>
  <c r="E669" i="2"/>
  <c r="E452" i="2"/>
  <c r="AZ456" i="2"/>
  <c r="AZ680" i="2" s="1"/>
  <c r="E680" i="2" l="1"/>
  <c r="E456" i="2"/>
  <c r="AZ460" i="2"/>
  <c r="E460" i="2" l="1"/>
  <c r="AZ685" i="2"/>
  <c r="E685" i="2" s="1"/>
  <c r="AZ466" i="2"/>
  <c r="AZ692" i="2" l="1"/>
  <c r="E692" i="2" s="1"/>
  <c r="E466" i="2"/>
  <c r="AZ473" i="2"/>
  <c r="E473" i="2" l="1"/>
  <c r="AZ699" i="2"/>
  <c r="E699" i="2" s="1"/>
  <c r="AZ475" i="2"/>
  <c r="AZ702" i="2" l="1"/>
  <c r="E702" i="2" s="1"/>
  <c r="AZ482" i="2"/>
  <c r="E475" i="2"/>
  <c r="AZ710" i="2" l="1"/>
  <c r="E710" i="2" s="1"/>
  <c r="AZ493" i="2"/>
  <c r="E482" i="2"/>
  <c r="AZ722" i="2" l="1"/>
  <c r="E722" i="2" s="1"/>
  <c r="AZ501" i="2"/>
  <c r="E493" i="2"/>
  <c r="AZ725" i="2" l="1"/>
  <c r="AZ732" i="2"/>
  <c r="E732" i="2" s="1"/>
  <c r="AZ507" i="2"/>
  <c r="E501" i="2"/>
  <c r="AZ739" i="2" l="1"/>
  <c r="E739" i="2" s="1"/>
  <c r="E507" i="2"/>
  <c r="AZ511" i="2"/>
  <c r="AZ744" i="2" l="1"/>
  <c r="E744" i="2" s="1"/>
  <c r="AZ518" i="2"/>
  <c r="E511" i="2"/>
  <c r="AZ751" i="2" l="1"/>
  <c r="E751" i="2" s="1"/>
  <c r="AZ522" i="2"/>
  <c r="E518" i="2"/>
  <c r="AZ756" i="2" l="1"/>
  <c r="E756" i="2" s="1"/>
  <c r="AZ524" i="2"/>
  <c r="E522" i="2"/>
  <c r="AZ759" i="2" l="1"/>
  <c r="E759" i="2" s="1"/>
  <c r="AZ532" i="2"/>
  <c r="E524" i="2"/>
  <c r="AZ768" i="2" l="1"/>
  <c r="E768" i="2" s="1"/>
  <c r="AZ538" i="2"/>
  <c r="E532" i="2"/>
  <c r="AZ775" i="2" l="1"/>
  <c r="E775" i="2" s="1"/>
  <c r="E538" i="2"/>
  <c r="AZ545" i="2"/>
  <c r="AZ783" i="2" l="1"/>
  <c r="E783" i="2" s="1"/>
  <c r="AZ556" i="2"/>
  <c r="E545" i="2"/>
  <c r="AZ795" i="2" l="1"/>
  <c r="E795" i="2" s="1"/>
  <c r="AZ562" i="2"/>
  <c r="E556" i="2"/>
  <c r="AZ802" i="2" l="1"/>
  <c r="E802" i="2" s="1"/>
  <c r="AZ569" i="2"/>
  <c r="E562" i="2"/>
  <c r="AZ809" i="2" l="1"/>
  <c r="E809" i="2" s="1"/>
  <c r="AZ575" i="2"/>
  <c r="E569" i="2"/>
  <c r="AZ815" i="2" l="1"/>
  <c r="E815" i="2" s="1"/>
  <c r="E575" i="2"/>
</calcChain>
</file>

<file path=xl/sharedStrings.xml><?xml version="1.0" encoding="utf-8"?>
<sst xmlns="http://schemas.openxmlformats.org/spreadsheetml/2006/main" count="801" uniqueCount="407">
  <si>
    <t>«ЕНЕРГОДІМ»</t>
  </si>
  <si>
    <t>___________________________________________________________________</t>
  </si>
  <si>
    <r>
      <t>(</t>
    </r>
    <r>
      <rPr>
        <b/>
        <i/>
        <sz val="14"/>
        <color theme="1"/>
        <rFont val="Times New Roman"/>
        <family val="1"/>
        <charset val="204"/>
      </rPr>
      <t>Найменування ОСББ, адреса будинку)</t>
    </r>
  </si>
  <si>
    <r>
      <t>1.</t>
    </r>
    <r>
      <rPr>
        <sz val="7"/>
        <color theme="1"/>
        <rFont val="Times New Roman"/>
        <family val="1"/>
        <charset val="204"/>
      </rPr>
      <t xml:space="preserve">     </t>
    </r>
    <r>
      <rPr>
        <b/>
        <sz val="12"/>
        <color rgb="FF000000"/>
        <rFont val="Times New Roman"/>
        <family val="1"/>
        <charset val="204"/>
      </rPr>
      <t>ЗАГАЛЬНІ ХАРАКТЕРИСТИКИ БУДИНКУ</t>
    </r>
  </si>
  <si>
    <t>№</t>
  </si>
  <si>
    <t>Назва</t>
  </si>
  <si>
    <t>Кількість/опис</t>
  </si>
  <si>
    <t>Примітки</t>
  </si>
  <si>
    <t>Рік введення в експлуатацію</t>
  </si>
  <si>
    <t>Кількість поверхів</t>
  </si>
  <si>
    <t>од.</t>
  </si>
  <si>
    <t>Висота поверху</t>
  </si>
  <si>
    <t>м</t>
  </si>
  <si>
    <t>Кількість під’їздів</t>
  </si>
  <si>
    <t>Кількість домогосподарств</t>
  </si>
  <si>
    <t>Кількість квартир та нежитлових приміщень</t>
  </si>
  <si>
    <t>Загальна площа будинку за сертифікатом</t>
  </si>
  <si>
    <t>Кондиціонована (опалювальна) площа будинку за сертифікатом</t>
  </si>
  <si>
    <t xml:space="preserve">Кондиціонований (опалювальний) об’єм за сертифікатом </t>
  </si>
  <si>
    <t>ОПИС ПРОЕКТУ</t>
  </si>
  <si>
    <t>ПРОГРАМИ ПІДТРИМКИ ЕНЕРГОМОДЕРНІЗАЦІЇ</t>
  </si>
  <si>
    <t>БАГАТОКВАРТИРНИХ БУДИНКІВ</t>
  </si>
  <si>
    <t>(ВИСНОВОК ЕНЕРГЕТИЧНОГО АУДИТУ)</t>
  </si>
  <si>
    <t>Од.     виміру</t>
  </si>
  <si>
    <t>1.1</t>
  </si>
  <si>
    <t>1.2</t>
  </si>
  <si>
    <t>1.3</t>
  </si>
  <si>
    <t xml:space="preserve">од.     </t>
  </si>
  <si>
    <t>1.4</t>
  </si>
  <si>
    <t>1.5</t>
  </si>
  <si>
    <t>1.6</t>
  </si>
  <si>
    <t>1.7</t>
  </si>
  <si>
    <t>1.8</t>
  </si>
  <si>
    <t>1.9</t>
  </si>
  <si>
    <r>
      <t>м</t>
    </r>
    <r>
      <rPr>
        <vertAlign val="superscript"/>
        <sz val="10"/>
        <rFont val="Times New Roman"/>
        <family val="1"/>
        <charset val="204"/>
      </rPr>
      <t>2</t>
    </r>
  </si>
  <si>
    <r>
      <t>м</t>
    </r>
    <r>
      <rPr>
        <vertAlign val="superscript"/>
        <sz val="10"/>
        <rFont val="Times New Roman"/>
        <family val="1"/>
        <charset val="204"/>
      </rPr>
      <t>3</t>
    </r>
  </si>
  <si>
    <t xml:space="preserve">2. КЛЮЧОВІ ТЕХНІЧНІ ДАНІ ПРО ОГОРОДЖУВАЛЬНІ КОНСТРУКЦІЇ </t>
  </si>
  <si>
    <t>Од. виміру</t>
  </si>
  <si>
    <t>Кількість</t>
  </si>
  <si>
    <t>Конструкція та її оцінка*</t>
  </si>
  <si>
    <t>Зовнішні стіни</t>
  </si>
  <si>
    <t>2.1</t>
  </si>
  <si>
    <t>2.2</t>
  </si>
  <si>
    <t>2.3</t>
  </si>
  <si>
    <t>2.4</t>
  </si>
  <si>
    <t>2.1.1</t>
  </si>
  <si>
    <t>Приведений опір теплопередачі зовнішніх стін</t>
  </si>
  <si>
    <t>Площа зовнішніх стін</t>
  </si>
  <si>
    <t>2.1.2</t>
  </si>
  <si>
    <t>Дах (Суміщені перекриття, покриття опалюваних та неопалювальних горищ (технічних поверхів), покриття мансардного типу)</t>
  </si>
  <si>
    <t>2.2.1</t>
  </si>
  <si>
    <t>2.2.2</t>
  </si>
  <si>
    <t>2.2.3</t>
  </si>
  <si>
    <r>
      <t>м</t>
    </r>
    <r>
      <rPr>
        <vertAlign val="superscript"/>
        <sz val="10"/>
        <rFont val="Times New Roman"/>
        <family val="1"/>
        <charset val="204"/>
      </rPr>
      <t>2</t>
    </r>
    <r>
      <rPr>
        <sz val="10"/>
        <rFont val="Times New Roman"/>
        <family val="1"/>
        <charset val="204"/>
      </rPr>
      <t>К/Вт</t>
    </r>
  </si>
  <si>
    <t>2.3.1</t>
  </si>
  <si>
    <t>2.3.2</t>
  </si>
  <si>
    <t>Площа перекриття/покриття даху</t>
  </si>
  <si>
    <t>Приведений опір теплопередачі перекриття/покриття даху</t>
  </si>
  <si>
    <t>Висота технічного поверху</t>
  </si>
  <si>
    <t>Підвал (опалювальні підвали, перекриття над проїздами та неопалюваними підвалами, підлога по ґрунту)</t>
  </si>
  <si>
    <t>Загальна площа перекриття підвалу</t>
  </si>
  <si>
    <t>Приведений опір теплопередачі перекриття підвалу</t>
  </si>
  <si>
    <t>Світлопрозорі конструкції (віконні та балконні блоки)</t>
  </si>
  <si>
    <t>2.4.1</t>
  </si>
  <si>
    <t>2.4.2</t>
  </si>
  <si>
    <t>Віконні та балконні блоки у місцях загального користування будинку</t>
  </si>
  <si>
    <t>Загальна кількість віконних та балконних блоків:</t>
  </si>
  <si>
    <t>Загальна площа віконних та балконних блоків:</t>
  </si>
  <si>
    <t>2.4.1.1</t>
  </si>
  <si>
    <t>2.4.1.2</t>
  </si>
  <si>
    <t>2.4.1.3</t>
  </si>
  <si>
    <t>Приведений опір теплопередачі віконних та балконних блоків</t>
  </si>
  <si>
    <t>2.4.2.1</t>
  </si>
  <si>
    <t>2.4.2.2</t>
  </si>
  <si>
    <t>2.4.2.3</t>
  </si>
  <si>
    <t>Віконні та балконні блоки квартир</t>
  </si>
  <si>
    <t>2.5</t>
  </si>
  <si>
    <t>2.5.1</t>
  </si>
  <si>
    <t>2.5.2</t>
  </si>
  <si>
    <t>2.5.3</t>
  </si>
  <si>
    <t>Загальна кількість зовнішніх дверей:</t>
  </si>
  <si>
    <t>Загальна площа зовнішніх дверей:</t>
  </si>
  <si>
    <t>Приведений опір теплопередачі зовнішніх дверей</t>
  </si>
  <si>
    <t>* Опис матеріалів, дефектів, деформації, рівень зносу, тип огороджувальної конструкції тощо. Оцінка стану: 4 – добре; 3 – задовільно; 2 – не задовільно (потребує реновації в поточному році); 1 – погано (вкрай необхідно здійснити реновацію або замінити елемент вже зараз, існує небезпека для людського життя або суттєві потенційні економічні втрати через подальші порушення будівлі).</t>
  </si>
  <si>
    <t>3. ОСНОВНІ ПОКАЗНИКИ ІНЖЕНЕРНИХ СИСТЕМ</t>
  </si>
  <si>
    <t>Інформація</t>
  </si>
  <si>
    <t>3.1</t>
  </si>
  <si>
    <t>Система опалення</t>
  </si>
  <si>
    <t>3.1.1</t>
  </si>
  <si>
    <t>Тип та опис опалювальної системи</t>
  </si>
  <si>
    <t>3.1.2</t>
  </si>
  <si>
    <t>3.1.3</t>
  </si>
  <si>
    <t>3.1.4</t>
  </si>
  <si>
    <t xml:space="preserve">Довжина трубопроводів в неопалюваних приміщеннях </t>
  </si>
  <si>
    <t>Кількість теплових вводів в будинок</t>
  </si>
  <si>
    <t xml:space="preserve">Регулювання системи опалення  </t>
  </si>
  <si>
    <t>3.1.5</t>
  </si>
  <si>
    <t>3.1.4.1</t>
  </si>
  <si>
    <t>3.1.4.2</t>
  </si>
  <si>
    <t>3.1.4.3</t>
  </si>
  <si>
    <t>3.1.4.4</t>
  </si>
  <si>
    <t>Наявність ІТП</t>
  </si>
  <si>
    <t xml:space="preserve">Наявність погодозалежного регулювання </t>
  </si>
  <si>
    <t>Наявність та кількість балансувальних клапанів по стояках</t>
  </si>
  <si>
    <t>Наявність та кількість терморегуляторів на опалювальних приладах</t>
  </si>
  <si>
    <t>3.1.6</t>
  </si>
  <si>
    <t>3.1.7</t>
  </si>
  <si>
    <t>3.1.8</t>
  </si>
  <si>
    <t>3.1.9</t>
  </si>
  <si>
    <t>Опис системи розподілення (трубопроводів)</t>
  </si>
  <si>
    <t>Кількість стояків/приладових віток системи опалення</t>
  </si>
  <si>
    <t>Тип опалювальних приладів</t>
  </si>
  <si>
    <t>Стан теплової ізоляції трубопроводів</t>
  </si>
  <si>
    <t xml:space="preserve">Наявність вузла комерційного обліку </t>
  </si>
  <si>
    <t>3.2</t>
  </si>
  <si>
    <t>3.3</t>
  </si>
  <si>
    <t>3.2.1</t>
  </si>
  <si>
    <t>3.2.2</t>
  </si>
  <si>
    <t>3.2.3</t>
  </si>
  <si>
    <t>3.2.4</t>
  </si>
  <si>
    <t>Гаряче водопостачання</t>
  </si>
  <si>
    <t>Тип та опис системи гарячого водопостачання (теплообмінник, локальні підігрівачі ГВП і т.д.)</t>
  </si>
  <si>
    <t>Довжина трубопроводів в неопалювальних приміщеннях</t>
  </si>
  <si>
    <t xml:space="preserve">Забезпечення обліком гарячої води </t>
  </si>
  <si>
    <t>Стан теплової ізоляції трубопроводів ГВП</t>
  </si>
  <si>
    <t>Кондиціювання/Вентиляція/ Охолодження</t>
  </si>
  <si>
    <t>3.4</t>
  </si>
  <si>
    <t>3.3.1</t>
  </si>
  <si>
    <t>3.3.2</t>
  </si>
  <si>
    <t>3.3.3</t>
  </si>
  <si>
    <t>Тип систем</t>
  </si>
  <si>
    <t>Наявність рекуперації</t>
  </si>
  <si>
    <t>Інші дані</t>
  </si>
  <si>
    <t>3.4.1</t>
  </si>
  <si>
    <t>3.4.2</t>
  </si>
  <si>
    <t>Освітлення місць загального користування</t>
  </si>
  <si>
    <t>Кількість ламп та їх потужність з розбивкою по типам</t>
  </si>
  <si>
    <t xml:space="preserve">Наявність автоматичного керування </t>
  </si>
  <si>
    <t>(У даному розділі для кожного заходу слід зробити відповідні позначки щодо його подальшого впровадження. Не можна видаляти ті або інші заходи, змінювати їх назву або додавати інші заходи. Усі коментарі, що пояснюють суть заходів, обраних для впровадження, слід подавати у розділі 6)</t>
  </si>
  <si>
    <t>4.1. Обов'язкові заходи</t>
  </si>
  <si>
    <t>Назва заходу</t>
  </si>
  <si>
    <t>Рішення** про впровадження заходу (ТАК/НІ)</t>
  </si>
  <si>
    <t>Опис підстави виключення заходу</t>
  </si>
  <si>
    <t>Для будинків із централізованим опаленням:</t>
  </si>
  <si>
    <t>4.1.1</t>
  </si>
  <si>
    <t>4.1.2</t>
  </si>
  <si>
    <t>Встановлення вузла комерційного обліку теплової енергії</t>
  </si>
  <si>
    <t>Встановлення або модернізація індивідуального теплового пункту (ІТП)</t>
  </si>
  <si>
    <t>Для будинків з автономним опаленням:</t>
  </si>
  <si>
    <t>Заміна або модернізація загальнобудинкового котла або/та допоміжного обладнання (наприклад, насосів, систем автоматичного регулювання тощо)</t>
  </si>
  <si>
    <t>4.1.3</t>
  </si>
  <si>
    <t>Незалежно від типу системи опалення (крім індивідуального опалення):</t>
  </si>
  <si>
    <t>4.1.4</t>
  </si>
  <si>
    <t>Теплоізоляція або/та заміна трубопроводів системи внутрішнього теплопостачання в неопалювальних приміщеннях</t>
  </si>
  <si>
    <t>4.1.5</t>
  </si>
  <si>
    <t>4.1.6</t>
  </si>
  <si>
    <t>Теплоізоляція або/та заміна трубопроводів системи гарячого водопостачання в неопалювальних приміщеннях</t>
  </si>
  <si>
    <t>Гідравлічне балансування системи опалення шляхом встановлення автоматичних (балансувальних) клапанів</t>
  </si>
  <si>
    <t>4.1.7</t>
  </si>
  <si>
    <t xml:space="preserve">Комплекс робіт із теплоізоляції та улаштування зовнішніх стін </t>
  </si>
  <si>
    <t>4.1.8</t>
  </si>
  <si>
    <t>Комплекс робіт із теплоізоляції та улаштування опалювальних та неопалювальних горищ (технічних поверхів) та дахів</t>
  </si>
  <si>
    <t>Комплекс робіт із теплоізоляції та улаштування плит перекриття підвалу</t>
  </si>
  <si>
    <t>4.1.9</t>
  </si>
  <si>
    <t>4.1.10</t>
  </si>
  <si>
    <t>Заміна або ремонт зовнішніх дверей або/та облаштування тамбурів зовнішнього входу</t>
  </si>
  <si>
    <t>4.1.11</t>
  </si>
  <si>
    <t>Заміна або ремонт блоків віконних або/та блоків балконних дверних у приміщеннях (місцях) загального користування будівлі</t>
  </si>
  <si>
    <t>* Допускається передбачати часткове виконання заходів, якщо:
- інженерна система децентралізована та зміна її технічних характеристик не впливає на інших споживачів будинку (наприклад встановлення рекуператорів);
- зміна характеристик елементу централізованої інженерної системи не змінює її характеристики в цілому (наприклад заміна опалювальних приладів на прилади з аналогічною чи розрахунковою потужністю);
- окремі елементи в розрізі обов’язкових заходів підпадають під допустимі підстави виключення обов’язкових заходів (наприклад часткова теплоізоляція трубопроводів, заміна вікон/зовнішніх дверей в місцях загального користування) або окремі елементи огороджувальних конструкцій підпадають під дію охорони об’єктів та/або пам’яток культурної спадщини згідно з Закону України «Про охорону культурної спадщини»;
- заміна окремих елементів в розрізі додаткових заходів недоцільна на розсуд енергоаудитора/Заявника (наприклад часткова заміна вікон в квартирах, модернізація системи освітлення).</t>
  </si>
  <si>
    <t>** Обов’язкові заходи виключаються зі складу проекту тільки за виконання умов зазначених у допустимих підставах виключення заходів з переліку обов'язкових відповідно до Додатку 5 цієї Програми. ОСББ може прийняти рішення про впровадження такого(их) заходів навіть при виконанні зазначених умов. Про таке рішення ОСББ має бути зроблено відповідний запис у колонці «Опис підстави виключення заходу».</t>
  </si>
  <si>
    <t>Рішення про впровадження заходу (ТАК/НІ)</t>
  </si>
  <si>
    <t>4.2А.1</t>
  </si>
  <si>
    <t>Модернізація системи гарячого водопостачання</t>
  </si>
  <si>
    <t>4.2А.2</t>
  </si>
  <si>
    <t xml:space="preserve">Встановлення вузлів розподільного обліку теплової енергії на потреби опалення або/та приладів - розподілювачів теплової енергії у квартирах </t>
  </si>
  <si>
    <t>4.2А.3</t>
  </si>
  <si>
    <t>4.2А.4</t>
  </si>
  <si>
    <t>4.2А.5</t>
  </si>
  <si>
    <t>Встановлення автоматичних регуляторів температури повітря у приміщеннях на опалювальних приладах водяної системи опалення у квартирах або/та у приміщеннях (місцях) загального користування будівлі</t>
  </si>
  <si>
    <t>Заміна або/та теплоізоляція трубопроводів системи опалення або/та приладів водяної системи опалення у приміщеннях (місцях) загального користування будівлі</t>
  </si>
  <si>
    <t xml:space="preserve">Заміна або ремонт блоків віконних або/та блоків балконних дверних у приміщеннях (місцях) загального користування будівлі </t>
  </si>
  <si>
    <t>4.2А.6</t>
  </si>
  <si>
    <t>4.2А.7</t>
  </si>
  <si>
    <t xml:space="preserve">Комплекс робіт із модернізації та облаштування системи освітлення у приміщеннях (місцях) загального користування будівлі </t>
  </si>
  <si>
    <t>4.2Б.1</t>
  </si>
  <si>
    <t>Комплекс робіт із теплоізоляції та улаштування зовнішніх стін нижче рівня ґрунту</t>
  </si>
  <si>
    <t>4.2Б.2</t>
  </si>
  <si>
    <t>4.2Б.3</t>
  </si>
  <si>
    <t>4.2Б.4</t>
  </si>
  <si>
    <t>Заміна або/та теплоізоляція трубопроводів системи опалення або/та приладів водяної системи опалення у квартирах</t>
  </si>
  <si>
    <t>4.2Б.5</t>
  </si>
  <si>
    <t>Встановлення вузлів розподільного обліку теплової енергії на потреби опалення або/та приладів - розподілювачів теплової енергії у квартирах</t>
  </si>
  <si>
    <t>4.2Б.6</t>
  </si>
  <si>
    <t>4.2Б.7</t>
  </si>
  <si>
    <t>Заміна або ремонт блоків віконних або/та блоків балконних дверних у квартирах, утеплення і скління наявних балконів і лоджій</t>
  </si>
  <si>
    <t>4.2Б.8</t>
  </si>
  <si>
    <t>Комплекс робіт із модернізації та облаштування системи освітлення у приміщеннях (місцях) загального користування будівлі</t>
  </si>
  <si>
    <t>4.2Б.9</t>
  </si>
  <si>
    <t>Комплекс робіт із модернізації та облаштування системи вентиляції з встановленням рекуператорів</t>
  </si>
  <si>
    <t>4.2Б.10</t>
  </si>
  <si>
    <t>Інші типи модернізації системи внутрішнього теплопостачання</t>
  </si>
  <si>
    <t>5. РІЧНЕ ЕНЕРГОСПОЖИВАННЯ</t>
  </si>
  <si>
    <t>до впровадження заходів
відповідно до енергетичного сертифікату</t>
  </si>
  <si>
    <t>після впровадження заходів</t>
  </si>
  <si>
    <t>Розрахункове базове споживання</t>
  </si>
  <si>
    <t>Фактичне споживання – відповідно до енергетичного сертифікату</t>
  </si>
  <si>
    <t>Од. вимірювання</t>
  </si>
  <si>
    <t>Показник</t>
  </si>
  <si>
    <t>5.1</t>
  </si>
  <si>
    <t>Загальне річне споживання енергії:</t>
  </si>
  <si>
    <t>тис. кВт·год/рік</t>
  </si>
  <si>
    <t>кВт·год/(м²·рік)</t>
  </si>
  <si>
    <t>5.2</t>
  </si>
  <si>
    <t>5.3</t>
  </si>
  <si>
    <t>5.4</t>
  </si>
  <si>
    <t>5.5</t>
  </si>
  <si>
    <t>5.6</t>
  </si>
  <si>
    <t>5.1.1</t>
  </si>
  <si>
    <t>Опалення</t>
  </si>
  <si>
    <t>5.1.2</t>
  </si>
  <si>
    <t>5.1.3</t>
  </si>
  <si>
    <t>5.1.4</t>
  </si>
  <si>
    <t>5.1.5</t>
  </si>
  <si>
    <t>Охолодження</t>
  </si>
  <si>
    <t xml:space="preserve">Вентиляція </t>
  </si>
  <si>
    <t xml:space="preserve">Освітлення </t>
  </si>
  <si>
    <t>Питоме споживання первинної енергії</t>
  </si>
  <si>
    <t>5.7</t>
  </si>
  <si>
    <t>Питомі викиди парникових газів</t>
  </si>
  <si>
    <t>Розрахункова питома річна енергопотреба</t>
  </si>
  <si>
    <t>Загальний відсоток економії енергії</t>
  </si>
  <si>
    <t xml:space="preserve">Фактична тривалість опалювального періоду </t>
  </si>
  <si>
    <t>кг/(м²·рік)</t>
  </si>
  <si>
    <t>%</t>
  </si>
  <si>
    <t>діб</t>
  </si>
  <si>
    <r>
      <rPr>
        <vertAlign val="superscript"/>
        <sz val="10"/>
        <rFont val="Times New Roman"/>
        <family val="1"/>
        <charset val="204"/>
      </rPr>
      <t>0</t>
    </r>
    <r>
      <rPr>
        <sz val="10"/>
        <rFont val="Times New Roman"/>
        <family val="1"/>
        <charset val="204"/>
      </rPr>
      <t>С</t>
    </r>
  </si>
  <si>
    <t>Х</t>
  </si>
  <si>
    <t>6. ТЕХНІЧНІ ТА ЕКОНОМІЧНІ ПОКАЗНИКИ ЕНЕРГОЕФЕКТИВНИХ ЗАХОДІВ</t>
  </si>
  <si>
    <t>Короткий опис заходу із зазначенням технічного (технологічного) рішення, основних характеристик обладнання, тощо</t>
  </si>
  <si>
    <t>№ заходу в розд. 4</t>
  </si>
  <si>
    <t>Назва заходу (відповідно
до розділу 4)</t>
  </si>
  <si>
    <t>Примітка</t>
  </si>
  <si>
    <t>Технічні показники заходів</t>
  </si>
  <si>
    <t>Обсяг робіт</t>
  </si>
  <si>
    <t>Кіль-кість</t>
  </si>
  <si>
    <t>6.2</t>
  </si>
  <si>
    <t>Разом</t>
  </si>
  <si>
    <t>Оцінка вартості, грн. з ПДВ*</t>
  </si>
  <si>
    <t>* - зазначається без врахування вартості розробки проектної документації та її експертизи, технічного та авторського нагляду.</t>
  </si>
  <si>
    <t>7. ОЧІКУВАНІ ТЕХНІЧНІ ТА ЕКОНОМІЧНІ ПОКАЗНИКИ ВПРОВАДЖЕННЯ ЗАХОДІВ</t>
  </si>
  <si>
    <t>7.1. Вартість енергоресурсів</t>
  </si>
  <si>
    <t>№ п/п</t>
  </si>
  <si>
    <t>Назва виду енергії/ енергоресурсу/ енергоносія*</t>
  </si>
  <si>
    <t>Одиниці виміру енергії/ енергоресурсу/ енергоносія</t>
  </si>
  <si>
    <t xml:space="preserve">Тариф, вартість одиниці виміру </t>
  </si>
  <si>
    <t>Теплотворна здатність енергоресурсу**</t>
  </si>
  <si>
    <t>7.1.1</t>
  </si>
  <si>
    <t>Гкал</t>
  </si>
  <si>
    <t>грн/Гкал</t>
  </si>
  <si>
    <t>7.1.2</t>
  </si>
  <si>
    <t>Централізоване гаряче водопостачання</t>
  </si>
  <si>
    <t>м³</t>
  </si>
  <si>
    <t>грн/м³</t>
  </si>
  <si>
    <t>7.1.3</t>
  </si>
  <si>
    <t>7.1.4</t>
  </si>
  <si>
    <t>7.1.5</t>
  </si>
  <si>
    <t>Природній газ</t>
  </si>
  <si>
    <t>7.1.6</t>
  </si>
  <si>
    <t>Деревина</t>
  </si>
  <si>
    <t>Вугілля</t>
  </si>
  <si>
    <t>Електроенергія</t>
  </si>
  <si>
    <t>кг</t>
  </si>
  <si>
    <t>кВт·год</t>
  </si>
  <si>
    <t>грн/кг</t>
  </si>
  <si>
    <t>грн/кВт·год</t>
  </si>
  <si>
    <t>кВт·год /кг</t>
  </si>
  <si>
    <t>* - Заповнюється лише для тих видів енергії/ енергоресурсів/ енергоносіів, що споживаються будівлею.
** -  Теплотворна здатність енергоресурсу –нижча теплотворна здатність палива для неконденсаційних котлів,  вища теплотворна здатність палива - для конденсаційних котлів, та  кількість теплоти затраченої на нагрів 1 м3 гарячої води.  За відсутності даних допускається приймати наступні значення:
-	природній газ - 9,3 кВт·год /м³ (8000 ккал/ м³);
-	вугілля – 6,4 кВт·год /кг (5500 ккал/кг);
-	деревина – 4,0 кВт·год /кг (3400 ккал/кг);
-	централізоване гаряче водопостачання – 46,5 кВт·год /м³ (40 000 ккал/м³) – різниця ентальпій гарячої води при 50 ºС і холодної води при 10 ºС,</t>
  </si>
  <si>
    <t>7.2. Розрахунок економії</t>
  </si>
  <si>
    <t>№ заходу  розділі 4</t>
  </si>
  <si>
    <t>Економія енергії на рік</t>
  </si>
  <si>
    <t>кВт·год*</t>
  </si>
  <si>
    <t>%**</t>
  </si>
  <si>
    <t>Вид енергії/ енергоресурсу/ енергоносія, що економиться ***</t>
  </si>
  <si>
    <t>Економія енергії у натуральних величинах на рік</t>
  </si>
  <si>
    <t>Одиниці виміру енергії у натуральних величинах</t>
  </si>
  <si>
    <t>Витрат
грн/рік</t>
  </si>
  <si>
    <t>7.2.2</t>
  </si>
  <si>
    <t>Разом:</t>
  </si>
  <si>
    <t>Окупність пакету заходів, років</t>
  </si>
  <si>
    <t>8. ФІНАНСОВИЙ ПЛАН РЕАЛІЗАЦІЇ ПРОЕКТУ</t>
  </si>
  <si>
    <t>Розмір відшкодування за умовами Програми підтримки енергомодернізації
багатоквартирних будинків
«ЕНЕРГОДІМ», %</t>
  </si>
  <si>
    <t>Стаття витрат</t>
  </si>
  <si>
    <t>Оцінка вартості, грн. з ПДВ</t>
  </si>
  <si>
    <t>Проведення енергоаудиту</t>
  </si>
  <si>
    <t>Розробка проектної документації та її експертиза</t>
  </si>
  <si>
    <t>Будівельні роботи (сума оцінки вартості витрат відповідно до Розділу 6)</t>
  </si>
  <si>
    <t>Технічний та авторський нагляд</t>
  </si>
  <si>
    <t xml:space="preserve">Сертифікація енергоефективності після реалізації проекту </t>
  </si>
  <si>
    <t>8.2</t>
  </si>
  <si>
    <t>Всього</t>
  </si>
  <si>
    <t>Обстеження інженерних систем будівлі, на яких здійснено заходи із забезпечення (підвищення рівня) енергетичної ефективності</t>
  </si>
  <si>
    <t xml:space="preserve">Об’єднання співвласників багатоквартирного будинку: </t>
  </si>
  <si>
    <t>Б</t>
  </si>
  <si>
    <t xml:space="preserve">   (підпис) (МП)</t>
  </si>
  <si>
    <t>ТАК</t>
  </si>
  <si>
    <t>НІ</t>
  </si>
  <si>
    <t xml:space="preserve">Список для </t>
  </si>
  <si>
    <r>
      <t>Од. вимір (</t>
    </r>
    <r>
      <rPr>
        <sz val="10"/>
        <rFont val="Times New Roman"/>
        <family val="1"/>
        <charset val="204"/>
      </rPr>
      <t>м, од.)</t>
    </r>
  </si>
  <si>
    <t>7.2.3</t>
  </si>
  <si>
    <t>X</t>
  </si>
  <si>
    <t>А</t>
  </si>
  <si>
    <t>4.2Б. Додаткові заходи для Пакету заходів «Б»</t>
  </si>
  <si>
    <t>4.2А. Додаткові заходи для Пакету Заходів «А»</t>
  </si>
  <si>
    <t>Оберіть пакет</t>
  </si>
  <si>
    <t>Зовнішні двері</t>
  </si>
  <si>
    <t>Вузол комерційного обліку введено в експлуатацію</t>
  </si>
  <si>
    <t>50% і більше споживачів перейшли на індивідуальне опалення</t>
  </si>
  <si>
    <t>Технічна неможливість впровадження:</t>
  </si>
  <si>
    <t>Частка виду енергії/ енергоресурсу/ енергоносія, що економиться, % ****</t>
  </si>
  <si>
    <t>ІТП встановлено, експлуатується та забезпечує погодозалежне регулювання</t>
  </si>
  <si>
    <t>50 % і більше споживачів перейшли на індивідуальне опалення</t>
  </si>
  <si>
    <t xml:space="preserve">Простий період окупності заходу (без врахування виплати часткового відшкодування) перевищує 10 років </t>
  </si>
  <si>
    <t>Теплоізоляція трубопроводів теплопостачання наявна, трубопровід та теплоізоляція візуально знаходиться в задовільному стані</t>
  </si>
  <si>
    <t xml:space="preserve">Відсутні трубопроводи гарячого водопостачання у будинку в неопалювальних приміщеннях  </t>
  </si>
  <si>
    <t>Теплоізоляція трубопроводів гарячого водопостачання наявна, трубопровід та теплоізоляція візуально знаходиться в задовільному стані</t>
  </si>
  <si>
    <t>50 % і більше споживачів перейшли на індивідуальні системи гарячого водопостачання</t>
  </si>
  <si>
    <t xml:space="preserve">Автоматичні або ручні балансувальні клапани встановлено на всіх стояках або по групах стояків  </t>
  </si>
  <si>
    <t xml:space="preserve">Наявне суцільне утеплення зовнішніх стін та простий період окупності заходу (без врахування виплати часткового відшкодування) більше 25 років. </t>
  </si>
  <si>
    <t>Фасад будівлі підпадає під дію охорони об’єктів та/або пам’яток культурної спадщини згідно Законом України  «Про охорону культурної спадщини» №1805-ІІІ від 8 червня 2000 року.</t>
  </si>
  <si>
    <t>Простий період окупності заходу (без врахування виплати часткового відшкодування) перевищує 15 років</t>
  </si>
  <si>
    <t>Зовнішні двері знаходяться в задовільному стані</t>
  </si>
  <si>
    <t>Блоки віконні та блоки балконні дверні у приміщеннях (місцях) загального користування будівлі знаходяться в задовільному стані </t>
  </si>
  <si>
    <t>ЦТП</t>
  </si>
  <si>
    <t>Теплова енергія від централізованого теплопостачання (ЦТП)</t>
  </si>
  <si>
    <t>Шановні енергетичні аудитори та представники ОСББ,</t>
  </si>
  <si>
    <t>Це є тестова версія файлу для заповнення Форми Опису Проекту. Файл знаходиться у дослідній експлуатації. Якщо ви маєте зауваження або пропозиції, будь ласка, напишіть нам: info@eefund.org.ua</t>
  </si>
  <si>
    <t>Додаток 1 до рекомендаційного звіту енергетичного сертифікату будівлі</t>
  </si>
  <si>
    <t>(ПІБ)</t>
  </si>
  <si>
    <t>кВт·год/м³</t>
  </si>
  <si>
    <t>Голова правління ОСББ:</t>
  </si>
  <si>
    <t>4.2А.8</t>
  </si>
  <si>
    <t>Центр ГВП</t>
  </si>
  <si>
    <t>Чи виконана допустима підстава виключення заходів з переліку обов'язкових (ТАК/НІ)</t>
  </si>
  <si>
    <t>ОСББ "______________", ____________________________</t>
  </si>
  <si>
    <t>* - Розрахунок економії енергії здійснюється комплексно, з врахуванням взаємного впливу заходів з енергоефективності.
** - Відсоткове відношення економії енергії розраховується відносно загального річного споживання енергії (п. 5.1 Опису Проекту).
*** - У разі економії декількох видів енергії/ енергоресурсів/ енергоносіїв при впровадженні одного заходу з енергоефективності рекомендується вказувати всі види енергії/ енергоресурсів/ енергоносіїв шляхом поділу рядка. 
**** - В комірці вказується частка від економії енергії, що впливає на економію відповідного виду енергії/ енергоресурсу/ енергоносія в рамках одного заходу з енергоефективності. Сума часток повинна бути рівна 100%. Розподіл може здійснюватися за часткою кондиціонованої площі, на якій використовується відповідний вид енергії/ енергоресурсу/ енергоносія, чи іншим способом. У разі економії одного виду енергії/ енергоресурсу/ енергоносія вказується 100%.</t>
  </si>
  <si>
    <t xml:space="preserve">Захід впроваджується або планується до впровадження третіми сторонами </t>
  </si>
  <si>
    <t xml:space="preserve">Для двотрубної системи у вузлах обв’язки опалювальних приладів встановлені, чи будуть встановлюватися в рамках Проекту, терморегулятори чи електронні регулятори (з функцією автоматичного регулювання перепаду тиску або обмеження витрати теплоносія) </t>
  </si>
  <si>
    <r>
      <t>Опір теплопередачі огороджуючих конструкцій відповідає вимогам  ДБН В.2.6-31:2016</t>
    </r>
    <r>
      <rPr>
        <sz val="12"/>
        <color rgb="FF000000"/>
        <rFont val="Times New Roman"/>
        <family val="1"/>
        <charset val="204"/>
      </rPr>
      <t>.</t>
    </r>
  </si>
  <si>
    <t>Опір теплопередачі огороджуючих конструкцій відповідає вимогам  ДБН В.2.6-31:2016.</t>
  </si>
  <si>
    <t xml:space="preserve">Фактична середня температура зовнішнього повітря впродовж опалювального періоду </t>
  </si>
  <si>
    <t>Енергетичний аудитор:</t>
  </si>
  <si>
    <t>(ПІБ, № атестаційного сертифіката аудитора)</t>
  </si>
  <si>
    <t>8.1</t>
  </si>
  <si>
    <t>8.3</t>
  </si>
  <si>
    <t>8.4</t>
  </si>
  <si>
    <t>8.5</t>
  </si>
  <si>
    <t>8.6</t>
  </si>
  <si>
    <t>8.7</t>
  </si>
  <si>
    <t>Додаток 1 до ОПИСУ ПРОЕКТУ</t>
  </si>
  <si>
    <t>ФОТОФІКСАЦІЯ ПОТОЧНОГО СТАНУ ІНЖЕНЕРНИХ МЕРЕЖ ТА ЗОВНІШНІХ
 ОГОРОДЖУВАЛЬНИХ КОНСТРУКЦІЙ БУДИНКУ</t>
  </si>
  <si>
    <t>Вимоги до фотознімків</t>
  </si>
  <si>
    <t>№ (ім’я) файлу(ів) з фотознімком(ами)</t>
  </si>
  <si>
    <t>Необхідно надати фотознімок(и) частини трубопроводів від існуючого елеваторного вузла (ІТП) до місця перетину зовнішньої стіни подавальним трубопроводом
або існуючого вузла комерційного обліку теплової енергії.</t>
  </si>
  <si>
    <t>4.1.1.1
……..
4.1.1.X</t>
  </si>
  <si>
    <r>
      <t xml:space="preserve">Необхідно надати фотознімок(и) існуючого елеваторного вузла </t>
    </r>
    <r>
      <rPr>
        <i/>
        <sz val="10"/>
        <color rgb="FF000000"/>
        <rFont val="Times New Roman"/>
        <family val="1"/>
        <charset val="204"/>
      </rPr>
      <t>або</t>
    </r>
    <r>
      <rPr>
        <sz val="10"/>
        <color rgb="FF000000"/>
        <rFont val="Times New Roman"/>
        <family val="1"/>
        <charset val="204"/>
      </rPr>
      <t xml:space="preserve"> існуючого індивідуального теплового пункту.</t>
    </r>
  </si>
  <si>
    <t>Необхідно надати фотознімок(и) існуючого загальнобудинкового котла та допоміжного обладнання (наприклад, насосів, систем автоматичного регулювання тощо) що планується замінити або модернізувати.</t>
  </si>
  <si>
    <t>Необхідно надати фотознімки різних ділянок трубопроводів, що потребують теплоізоляції та/або заміни у кількості не менше 5 фотознімків.</t>
  </si>
  <si>
    <t>Необхідно надати фотознімки різних місць відгалуження вертикальних (горизонтальних) стояків від зворотного трубопроводу</t>
  </si>
  <si>
    <t>Необхідно надати загальні фотознімки будинку з усіх сторін (4-ри географічні напрямки) в кількостях не менше 3-х фотознімків з різного ракурсу для кожної сторони.</t>
  </si>
  <si>
    <t>Необхідно надати загальні фотознімки горища (технічного поверху, даху) в кількості не менше 3-х з різних ракурсів.</t>
  </si>
  <si>
    <t>Необхідно надати загальні фотознімки плит перекриття підвалу, або їх ділянок, в кількості не менше 3-х з різних ракурсів.</t>
  </si>
  <si>
    <t xml:space="preserve">Необхідно надати фотознімки всіх зовнішніх дверей або/та тамбурів зовнішнього входу, що потребують заміни/облаштування. </t>
  </si>
  <si>
    <t>Необхідно надати фотознімки різних блоків віконних або/та блоків балконних дверних, що потребують заміни/ремонту, у кількості не менше 5 фотознімків.</t>
  </si>
  <si>
    <t>Необхідно надати загальний фотознімок(и) обладнання з підготовки гарячої води. У разі підготовки гарячої води на центральному тепловому пункті або на котельні фотознімки не надаються.</t>
  </si>
  <si>
    <t>Фотознімки не надаються.</t>
  </si>
  <si>
    <t>Необхідно надати фотознімки різних ділянок трубопроводів або/та приладів водяної системи опалення, що потребують теплоізоляції та/або заміни у кількості не менше 5 фотознімків.</t>
  </si>
  <si>
    <t>Необхідно надати загальний фотознімок обладнання з підготовки гарячої води. У разі підготовки гарячої води на центральному тепловому пункті фотознімки не надаються.</t>
  </si>
  <si>
    <t>Необхідно надати загальні фотознімки будинку з усіх сторін (4-ри географічні напрямки) в кількостях не менше 3-х фотознімків з різного ракурсу для кожної сторони.  Фотознімки в цьому рядку не надаються, якщо вони надані в рядку 4.1.7. (Комплекс робіт із теплоізоляції та улаштування зовнішніх стін).</t>
  </si>
  <si>
    <t>Необхідно надати фотознімки обладнання, що планується замінити, та різних ділянок трубопроводів, що потребують теплоізоляції та/або заміни, у кількості не менше 5 фотознімків.</t>
  </si>
  <si>
    <t>4.1.9.1
……..
4.1.9.X</t>
  </si>
  <si>
    <t>4.1.10.1
……..
4.1.10.X</t>
  </si>
  <si>
    <t>4.1.11.1
……..
4.1.11.X</t>
  </si>
  <si>
    <t>4.2.А.1.1
……..
4.2.А.1.Х</t>
  </si>
  <si>
    <t>4.2.А.2.1
……..
4.2.А.2.Х</t>
  </si>
  <si>
    <t>4.1.2.1
……..
4.1.2.X</t>
  </si>
  <si>
    <t>4.1.3.1
……..
4.1.3.X</t>
  </si>
  <si>
    <t>4.1.4.1
……..
4.1.4.X</t>
  </si>
  <si>
    <t>4.1.5.1
……..
4.1.5.X</t>
  </si>
  <si>
    <t>4.1.6.1
……..
4.1.6.X</t>
  </si>
  <si>
    <t>4.1.7.1
……..
4.1.7.X</t>
  </si>
  <si>
    <t>4.1.8.1
……..
4.1.8.X</t>
  </si>
  <si>
    <t>4.2.А.5.1
……..
4.2.А.5.Х</t>
  </si>
  <si>
    <t>4.2.А.6.1
……..
4.2.А.6.Х</t>
  </si>
  <si>
    <t>4.2.А.7.1
……..
4.2.А.7.Х</t>
  </si>
  <si>
    <t>4.2.Б.1.1
……..
4.2.Б.1.Х</t>
  </si>
  <si>
    <t>4.2.Б.2.1
……..
4.2.Б.2.Х</t>
  </si>
  <si>
    <t>4.2.Б.3.1
……..
4.2.Б.3.Х</t>
  </si>
  <si>
    <t>4.2.Б.4.1
……..
4.2.Б.4.Х</t>
  </si>
  <si>
    <t>4.2.Б.7.1
……..
4.2.Б.7.Х</t>
  </si>
  <si>
    <t>4.2.Б.9.1
……..
4.2.Б.9.Х</t>
  </si>
  <si>
    <t>4.2.Б.10.1
……..
4.2.Б.10.Х</t>
  </si>
  <si>
    <t>Необхідно надати фотознімки різних блоків віконних або/та блоків балконних дверних, що потребують заміни/ремонту, у кількості не менше 5 фотознімків.
Необхідно надати фотознімки різних блоків віконних, блоків балконних дверних, наявних балконів і лоджій, що потребують заміни/облаштування/скління, у кількості не менше 5% від загальної кількості квартир, де впроваджується захід.</t>
  </si>
  <si>
    <t>Необхідно надати загальні фотознімки цоколю з усіх сторін (4-ри географічні напрямки) в кількостях не менше 2-х фото з різного ракурсу для кожної сторони.</t>
  </si>
  <si>
    <r>
      <t xml:space="preserve">           Ми, що підписалися нижче, запевняємо, що фотознімки зазначені у колонці «№ (ім’я) файлу(ів) з фотознімком(ами)»  знаходяться  на електронному носії, наданому Фонду разом з Заявкою №1, через банк-партнер</t>
    </r>
    <r>
      <rPr>
        <sz val="11"/>
        <color theme="1"/>
        <rFont val="Times New Roman"/>
        <family val="1"/>
        <charset val="204"/>
      </rPr>
      <t>, зроблені на будинку Бенефіціара та відповідають фактичному стану будинку Бенефіціара</t>
    </r>
  </si>
  <si>
    <t>Комірка для введення посилання (зазначається у разі використання фалообміннику для передачі фотознімків):</t>
  </si>
  <si>
    <t xml:space="preserve">           Ми, що підписалися нижче, запевняємо, що фотознімки зазначені у колонці «№ (ім’я) файлу(ів) з фотознімком(ами)»  знаходяться  на електронному носії, наданому Фонду разом з Заявкою №1, через банк-партнер, зроблені на будинку Бенефіціара та відповідають фактичному стану будинку Бенефіціара ОСББ "______________", ____________________________.</t>
  </si>
  <si>
    <r>
      <t xml:space="preserve">           Ми, що підписалися нижче, запевняємо, що фотознімки зазначені у колонці «№ (ім’я) файлу(ів) з фотознімком(ами)» </t>
    </r>
    <r>
      <rPr>
        <sz val="11"/>
        <color theme="1"/>
        <rFont val="Times New Roman"/>
        <family val="1"/>
        <charset val="204"/>
      </rPr>
      <t xml:space="preserve">завантажені через Веб-портал електронних послуг, зроблені на будинку Бенефіціара та відповідають фактичному стану будинку Бенефіціара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</si>
</sst>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32" x14ac:knownFonts="1">
    <font>
      <sz val="11"/>
      <color theme="1"/>
      <name val="Calibri"/>
      <family val="2"/>
      <charset val="204"/>
      <scheme val="minor"/>
    </font>
    <font>
      <sz val="11"/>
      <color theme="1"/>
      <name val="Calibri"/>
      <family val="2"/>
      <charset val="204"/>
      <scheme val="minor"/>
    </font>
    <font>
      <sz val="10"/>
      <name val="Arial"/>
      <family val="2"/>
      <charset val="204"/>
    </font>
    <font>
      <sz val="10"/>
      <name val="Times New Roman"/>
      <family val="1"/>
      <charset val="204"/>
    </font>
    <font>
      <sz val="10"/>
      <name val="Helv"/>
    </font>
    <font>
      <sz val="10"/>
      <name val="Arial"/>
      <family val="2"/>
      <charset val="204"/>
    </font>
    <font>
      <sz val="11"/>
      <color theme="1"/>
      <name val="Times New Roman"/>
      <family val="1"/>
      <charset val="204"/>
    </font>
    <font>
      <b/>
      <sz val="14"/>
      <color theme="1"/>
      <name val="Times New Roman"/>
      <family val="1"/>
      <charset val="204"/>
    </font>
    <font>
      <b/>
      <sz val="28"/>
      <color theme="1"/>
      <name val="Times New Roman"/>
      <family val="1"/>
      <charset val="204"/>
    </font>
    <font>
      <b/>
      <sz val="18"/>
      <color theme="1"/>
      <name val="Times New Roman"/>
      <family val="1"/>
      <charset val="204"/>
    </font>
    <font>
      <i/>
      <sz val="14"/>
      <color theme="1"/>
      <name val="Times New Roman"/>
      <family val="1"/>
      <charset val="204"/>
    </font>
    <font>
      <sz val="14"/>
      <color theme="1"/>
      <name val="Times New Roman"/>
      <family val="1"/>
      <charset val="204"/>
    </font>
    <font>
      <b/>
      <i/>
      <sz val="14"/>
      <color theme="1"/>
      <name val="Times New Roman"/>
      <family val="1"/>
      <charset val="204"/>
    </font>
    <font>
      <b/>
      <sz val="12"/>
      <color rgb="FF000000"/>
      <name val="Times New Roman"/>
      <family val="1"/>
      <charset val="204"/>
    </font>
    <font>
      <sz val="12"/>
      <color theme="1"/>
      <name val="Times New Roman"/>
      <family val="1"/>
      <charset val="204"/>
    </font>
    <font>
      <sz val="7"/>
      <color theme="1"/>
      <name val="Times New Roman"/>
      <family val="1"/>
      <charset val="204"/>
    </font>
    <font>
      <sz val="8"/>
      <name val="Calibri"/>
      <family val="2"/>
      <charset val="204"/>
      <scheme val="minor"/>
    </font>
    <font>
      <vertAlign val="superscript"/>
      <sz val="10"/>
      <name val="Times New Roman"/>
      <family val="1"/>
      <charset val="204"/>
    </font>
    <font>
      <b/>
      <sz val="12"/>
      <color theme="1"/>
      <name val="Times New Roman"/>
      <family val="1"/>
      <charset val="204"/>
    </font>
    <font>
      <b/>
      <sz val="10"/>
      <name val="Times New Roman"/>
      <family val="1"/>
      <charset val="204"/>
    </font>
    <font>
      <b/>
      <i/>
      <sz val="10"/>
      <name val="Times New Roman"/>
      <family val="1"/>
      <charset val="204"/>
    </font>
    <font>
      <b/>
      <sz val="12"/>
      <name val="Times New Roman"/>
      <family val="1"/>
      <charset val="204"/>
    </font>
    <font>
      <i/>
      <sz val="10"/>
      <name val="Times New Roman"/>
      <family val="1"/>
      <charset val="204"/>
    </font>
    <font>
      <sz val="9"/>
      <name val="Times New Roman"/>
      <family val="1"/>
      <charset val="204"/>
    </font>
    <font>
      <b/>
      <sz val="16"/>
      <name val="Times New Roman"/>
      <family val="1"/>
      <charset val="204"/>
    </font>
    <font>
      <i/>
      <sz val="11"/>
      <color theme="1"/>
      <name val="Times New Roman"/>
      <family val="1"/>
      <charset val="204"/>
    </font>
    <font>
      <sz val="8"/>
      <name val="Times New Roman"/>
      <family val="1"/>
      <charset val="204"/>
    </font>
    <font>
      <sz val="11"/>
      <color rgb="FF000000"/>
      <name val="Times New Roman"/>
      <family val="1"/>
      <charset val="204"/>
    </font>
    <font>
      <b/>
      <i/>
      <sz val="18"/>
      <color theme="1"/>
      <name val="Times New Roman"/>
      <family val="1"/>
      <charset val="204"/>
    </font>
    <font>
      <sz val="10"/>
      <color rgb="FF000000"/>
      <name val="Times New Roman"/>
      <family val="1"/>
      <charset val="204"/>
    </font>
    <font>
      <sz val="12"/>
      <color rgb="FF000000"/>
      <name val="Times New Roman"/>
      <family val="1"/>
      <charset val="204"/>
    </font>
    <font>
      <i/>
      <sz val="10"/>
      <color rgb="FF000000"/>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7">
    <border>
      <left/>
      <right/>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0" fontId="2" fillId="0" borderId="0"/>
    <xf numFmtId="0" fontId="4" fillId="0" borderId="0"/>
    <xf numFmtId="0" fontId="5" fillId="0" borderId="0"/>
    <xf numFmtId="9" fontId="1" fillId="0" borderId="0" applyFont="0" applyFill="0" applyBorder="0" applyAlignment="0" applyProtection="0"/>
  </cellStyleXfs>
  <cellXfs count="336">
    <xf numFmtId="0" fontId="0" fillId="0" borderId="0" xfId="0"/>
    <xf numFmtId="0" fontId="3" fillId="0" borderId="0" xfId="2" applyFont="1" applyBorder="1" applyAlignment="1">
      <alignment vertical="center"/>
    </xf>
    <xf numFmtId="0" fontId="3" fillId="0" borderId="0" xfId="2" applyFont="1" applyBorder="1" applyAlignment="1">
      <alignment horizontal="left" vertical="center"/>
    </xf>
    <xf numFmtId="0" fontId="6" fillId="0" borderId="0" xfId="0" applyFont="1" applyBorder="1" applyAlignment="1" applyProtection="1">
      <alignment vertical="center"/>
    </xf>
    <xf numFmtId="0" fontId="3" fillId="0" borderId="0" xfId="2" applyFont="1" applyBorder="1" applyAlignment="1" applyProtection="1">
      <alignment vertical="center"/>
    </xf>
    <xf numFmtId="0" fontId="3" fillId="0" borderId="3" xfId="2" applyFont="1" applyBorder="1" applyAlignment="1" applyProtection="1">
      <alignment vertical="center"/>
    </xf>
    <xf numFmtId="0" fontId="3" fillId="2" borderId="10" xfId="2" applyFont="1" applyFill="1" applyBorder="1" applyAlignment="1" applyProtection="1">
      <alignment vertical="center"/>
    </xf>
    <xf numFmtId="0" fontId="3" fillId="2" borderId="11" xfId="2" applyFont="1" applyFill="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horizontal="justify" vertical="center"/>
    </xf>
    <xf numFmtId="0" fontId="9" fillId="0" borderId="0" xfId="0" applyFont="1" applyBorder="1" applyAlignment="1" applyProtection="1">
      <alignment vertical="center"/>
    </xf>
    <xf numFmtId="0" fontId="11" fillId="0" borderId="0" xfId="0" applyFont="1" applyBorder="1" applyAlignment="1" applyProtection="1">
      <alignment vertical="center"/>
    </xf>
    <xf numFmtId="0" fontId="10" fillId="0" borderId="0" xfId="0" applyFont="1" applyBorder="1" applyAlignment="1" applyProtection="1">
      <alignment vertical="center"/>
    </xf>
    <xf numFmtId="0" fontId="13" fillId="0" borderId="0" xfId="0" applyFont="1" applyBorder="1" applyAlignment="1" applyProtection="1">
      <alignment vertical="center" wrapText="1"/>
    </xf>
    <xf numFmtId="0" fontId="14" fillId="0" borderId="0" xfId="0" applyFont="1" applyBorder="1" applyAlignment="1" applyProtection="1">
      <alignment vertical="center"/>
    </xf>
    <xf numFmtId="0" fontId="18" fillId="0" borderId="0" xfId="0" applyFont="1" applyBorder="1" applyProtection="1"/>
    <xf numFmtId="0" fontId="13" fillId="0" borderId="0" xfId="0" applyFont="1" applyBorder="1" applyAlignment="1" applyProtection="1">
      <alignment horizontal="left" vertical="center"/>
    </xf>
    <xf numFmtId="0" fontId="3" fillId="0" borderId="0" xfId="2" applyFont="1" applyBorder="1" applyAlignment="1" applyProtection="1">
      <alignment horizontal="left" vertical="center"/>
    </xf>
    <xf numFmtId="0" fontId="3" fillId="0" borderId="3" xfId="2" applyFont="1" applyBorder="1" applyAlignment="1" applyProtection="1">
      <alignment horizontal="left" vertical="center"/>
    </xf>
    <xf numFmtId="0" fontId="18" fillId="0" borderId="0" xfId="0" applyFont="1" applyBorder="1" applyAlignment="1" applyProtection="1">
      <alignment vertical="center"/>
    </xf>
    <xf numFmtId="0" fontId="22" fillId="0" borderId="0" xfId="2" applyFont="1" applyBorder="1" applyAlignment="1" applyProtection="1">
      <alignment vertical="center" wrapText="1"/>
    </xf>
    <xf numFmtId="0" fontId="3" fillId="0" borderId="0" xfId="2" applyFont="1" applyBorder="1" applyAlignment="1" applyProtection="1">
      <alignment vertical="center" wrapText="1"/>
    </xf>
    <xf numFmtId="0" fontId="3" fillId="2" borderId="12" xfId="2" applyFont="1" applyFill="1" applyBorder="1" applyAlignment="1" applyProtection="1">
      <alignment vertical="center"/>
      <protection locked="0"/>
    </xf>
    <xf numFmtId="0" fontId="13" fillId="0" borderId="0" xfId="0" applyFont="1" applyBorder="1" applyAlignment="1" applyProtection="1">
      <alignment vertical="center"/>
    </xf>
    <xf numFmtId="3" fontId="3" fillId="0" borderId="0" xfId="2" applyNumberFormat="1" applyFont="1" applyBorder="1" applyAlignment="1" applyProtection="1">
      <alignment vertical="center"/>
    </xf>
    <xf numFmtId="3" fontId="26" fillId="3" borderId="0" xfId="2" applyNumberFormat="1" applyFont="1" applyFill="1" applyBorder="1" applyAlignment="1" applyProtection="1">
      <alignment horizontal="center" vertical="center"/>
      <protection locked="0"/>
    </xf>
    <xf numFmtId="0" fontId="3" fillId="0" borderId="15" xfId="2" applyFont="1" applyBorder="1" applyAlignment="1" applyProtection="1">
      <alignment vertical="center"/>
    </xf>
    <xf numFmtId="0" fontId="26" fillId="3" borderId="0" xfId="5" applyNumberFormat="1" applyFont="1" applyFill="1" applyBorder="1" applyAlignment="1" applyProtection="1">
      <alignment horizontal="center" vertical="center" shrinkToFit="1"/>
    </xf>
    <xf numFmtId="0" fontId="26" fillId="3" borderId="0" xfId="5" applyNumberFormat="1" applyFont="1" applyFill="1" applyBorder="1" applyAlignment="1" applyProtection="1">
      <alignment vertical="center" shrinkToFit="1"/>
    </xf>
    <xf numFmtId="0" fontId="3" fillId="0" borderId="3" xfId="2" applyFont="1" applyBorder="1" applyAlignment="1">
      <alignment vertical="center"/>
    </xf>
    <xf numFmtId="0" fontId="23" fillId="0" borderId="3" xfId="2" applyFont="1" applyBorder="1" applyAlignment="1">
      <alignment vertical="center" wrapText="1"/>
    </xf>
    <xf numFmtId="0" fontId="3" fillId="0" borderId="3" xfId="2" applyFont="1" applyBorder="1" applyAlignment="1">
      <alignment vertical="center" wrapText="1"/>
    </xf>
    <xf numFmtId="0" fontId="3" fillId="0" borderId="0" xfId="2" applyFont="1" applyAlignment="1">
      <alignment vertical="center"/>
    </xf>
    <xf numFmtId="0" fontId="9"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3" fillId="4" borderId="0" xfId="2" applyFont="1" applyFill="1" applyBorder="1" applyAlignment="1" applyProtection="1">
      <alignment vertical="center"/>
    </xf>
    <xf numFmtId="0" fontId="3" fillId="4" borderId="0" xfId="2" applyFont="1" applyFill="1" applyBorder="1" applyAlignment="1" applyProtection="1">
      <alignment vertical="center" wrapText="1"/>
    </xf>
    <xf numFmtId="0" fontId="3" fillId="4" borderId="0" xfId="2" applyFont="1" applyFill="1" applyBorder="1" applyAlignment="1" applyProtection="1">
      <alignment vertical="center" wrapText="1"/>
      <protection locked="0"/>
    </xf>
    <xf numFmtId="0" fontId="27" fillId="0" borderId="13" xfId="0" applyFont="1" applyBorder="1" applyAlignment="1">
      <alignment horizontal="left" vertical="center" wrapText="1" indent="1"/>
    </xf>
    <xf numFmtId="0" fontId="27" fillId="0" borderId="14" xfId="0" applyFont="1" applyBorder="1" applyAlignment="1">
      <alignment horizontal="left" vertical="center" wrapText="1" indent="1"/>
    </xf>
    <xf numFmtId="0" fontId="29" fillId="0" borderId="0" xfId="0" applyFont="1"/>
    <xf numFmtId="0" fontId="6" fillId="0" borderId="0" xfId="0" applyFont="1"/>
    <xf numFmtId="0" fontId="27" fillId="0" borderId="13" xfId="0" applyFont="1" applyBorder="1" applyAlignment="1">
      <alignment vertical="center" wrapText="1"/>
    </xf>
    <xf numFmtId="0" fontId="27" fillId="0" borderId="14" xfId="0" applyFont="1" applyBorder="1" applyAlignment="1">
      <alignment vertical="center" wrapText="1"/>
    </xf>
    <xf numFmtId="0" fontId="27" fillId="0" borderId="0" xfId="0" applyFont="1"/>
    <xf numFmtId="0" fontId="3" fillId="0" borderId="0" xfId="2" applyFont="1" applyAlignment="1">
      <alignment horizontal="left" vertical="center"/>
    </xf>
    <xf numFmtId="0" fontId="3" fillId="0" borderId="16" xfId="2" applyFont="1" applyBorder="1" applyAlignment="1" applyProtection="1">
      <alignment vertical="center"/>
    </xf>
    <xf numFmtId="0" fontId="3" fillId="0" borderId="0" xfId="2" applyFont="1" applyBorder="1" applyAlignment="1" applyProtection="1">
      <alignment vertical="center"/>
      <protection locked="0"/>
    </xf>
    <xf numFmtId="0" fontId="13" fillId="0" borderId="0" xfId="0" applyFont="1" applyAlignment="1">
      <alignment horizontal="right" vertical="center"/>
    </xf>
    <xf numFmtId="0" fontId="13" fillId="0" borderId="0" xfId="0" applyFont="1" applyAlignment="1">
      <alignment vertical="center"/>
    </xf>
    <xf numFmtId="0" fontId="0" fillId="0" borderId="0" xfId="0" applyAlignment="1">
      <alignment horizontal="left" vertical="top" wrapText="1"/>
    </xf>
    <xf numFmtId="3" fontId="26" fillId="3" borderId="0" xfId="2" applyNumberFormat="1" applyFont="1" applyFill="1" applyBorder="1" applyAlignment="1" applyProtection="1">
      <alignment horizontal="center" vertical="center" shrinkToFit="1"/>
      <protection locked="0"/>
    </xf>
    <xf numFmtId="9" fontId="26" fillId="3" borderId="0" xfId="5" applyNumberFormat="1" applyFont="1" applyFill="1" applyBorder="1" applyAlignment="1" applyProtection="1">
      <alignment horizontal="center" vertical="center" shrinkToFit="1"/>
    </xf>
    <xf numFmtId="0" fontId="3" fillId="0" borderId="0" xfId="2" applyFont="1" applyBorder="1" applyAlignment="1" applyProtection="1">
      <alignment horizontal="center" vertical="center" wrapText="1"/>
    </xf>
    <xf numFmtId="166" fontId="3" fillId="4" borderId="6" xfId="2" applyNumberFormat="1" applyFont="1" applyFill="1" applyBorder="1" applyAlignment="1" applyProtection="1">
      <alignment horizontal="center" vertical="center" shrinkToFit="1"/>
    </xf>
    <xf numFmtId="166" fontId="3" fillId="4" borderId="1" xfId="2" applyNumberFormat="1" applyFont="1" applyFill="1" applyBorder="1" applyAlignment="1" applyProtection="1">
      <alignment horizontal="center" vertical="center" shrinkToFit="1"/>
    </xf>
    <xf numFmtId="166" fontId="3" fillId="4" borderId="7" xfId="2" applyNumberFormat="1" applyFont="1" applyFill="1" applyBorder="1" applyAlignment="1" applyProtection="1">
      <alignment horizontal="center" vertical="center" shrinkToFit="1"/>
    </xf>
    <xf numFmtId="166" fontId="3" fillId="4" borderId="5" xfId="2" applyNumberFormat="1" applyFont="1" applyFill="1" applyBorder="1" applyAlignment="1" applyProtection="1">
      <alignment horizontal="center" vertical="center" shrinkToFit="1"/>
    </xf>
    <xf numFmtId="166" fontId="3" fillId="4" borderId="0" xfId="2" applyNumberFormat="1" applyFont="1" applyFill="1" applyBorder="1" applyAlignment="1" applyProtection="1">
      <alignment horizontal="center" vertical="center" shrinkToFit="1"/>
    </xf>
    <xf numFmtId="166" fontId="3" fillId="4" borderId="2" xfId="2" applyNumberFormat="1" applyFont="1" applyFill="1" applyBorder="1" applyAlignment="1" applyProtection="1">
      <alignment horizontal="center" vertical="center" shrinkToFit="1"/>
    </xf>
    <xf numFmtId="166" fontId="3" fillId="4" borderId="8" xfId="2" applyNumberFormat="1" applyFont="1" applyFill="1" applyBorder="1" applyAlignment="1" applyProtection="1">
      <alignment horizontal="center" vertical="center" shrinkToFit="1"/>
    </xf>
    <xf numFmtId="166" fontId="3" fillId="4" borderId="4" xfId="2" applyNumberFormat="1" applyFont="1" applyFill="1" applyBorder="1" applyAlignment="1" applyProtection="1">
      <alignment horizontal="center" vertical="center" shrinkToFit="1"/>
    </xf>
    <xf numFmtId="166" fontId="3" fillId="4" borderId="9" xfId="2" applyNumberFormat="1" applyFont="1" applyFill="1" applyBorder="1" applyAlignment="1" applyProtection="1">
      <alignment horizontal="center" vertical="center" shrinkToFit="1"/>
    </xf>
    <xf numFmtId="0" fontId="3" fillId="4" borderId="6" xfId="2" applyFont="1" applyFill="1" applyBorder="1" applyAlignment="1" applyProtection="1">
      <alignment horizontal="center" vertical="center" shrinkToFit="1"/>
    </xf>
    <xf numFmtId="0" fontId="3" fillId="4" borderId="1" xfId="2" applyFont="1" applyFill="1" applyBorder="1" applyAlignment="1" applyProtection="1">
      <alignment horizontal="center" vertical="center" shrinkToFit="1"/>
    </xf>
    <xf numFmtId="0" fontId="3" fillId="4" borderId="7" xfId="2" applyFont="1" applyFill="1" applyBorder="1" applyAlignment="1" applyProtection="1">
      <alignment horizontal="center" vertical="center" shrinkToFit="1"/>
    </xf>
    <xf numFmtId="0" fontId="3" fillId="4" borderId="8" xfId="2" applyFont="1" applyFill="1" applyBorder="1" applyAlignment="1" applyProtection="1">
      <alignment horizontal="center" vertical="center" shrinkToFit="1"/>
    </xf>
    <xf numFmtId="0" fontId="3" fillId="4" borderId="4" xfId="2" applyFont="1" applyFill="1" applyBorder="1" applyAlignment="1" applyProtection="1">
      <alignment horizontal="center" vertical="center" shrinkToFit="1"/>
    </xf>
    <xf numFmtId="0" fontId="3" fillId="4" borderId="9" xfId="2" applyFont="1" applyFill="1" applyBorder="1" applyAlignment="1" applyProtection="1">
      <alignment horizontal="center" vertical="center" shrinkToFit="1"/>
    </xf>
    <xf numFmtId="0" fontId="3" fillId="4" borderId="10" xfId="2" applyFont="1" applyFill="1" applyBorder="1" applyAlignment="1" applyProtection="1">
      <alignment horizontal="center" vertical="center" shrinkToFit="1"/>
    </xf>
    <xf numFmtId="0" fontId="3" fillId="4" borderId="11" xfId="2" applyFont="1" applyFill="1" applyBorder="1" applyAlignment="1" applyProtection="1">
      <alignment horizontal="center" vertical="center" shrinkToFit="1"/>
    </xf>
    <xf numFmtId="0" fontId="3" fillId="4" borderId="12" xfId="2" applyFont="1" applyFill="1" applyBorder="1" applyAlignment="1" applyProtection="1">
      <alignment horizontal="center" vertical="center" shrinkToFit="1"/>
    </xf>
    <xf numFmtId="0" fontId="3" fillId="4" borderId="4" xfId="2" applyFont="1" applyFill="1" applyBorder="1" applyAlignment="1" applyProtection="1">
      <alignment horizontal="left" vertical="center" wrapText="1"/>
      <protection locked="0"/>
    </xf>
    <xf numFmtId="0" fontId="3" fillId="4" borderId="0" xfId="2" applyFont="1" applyFill="1" applyBorder="1" applyAlignment="1" applyProtection="1">
      <alignment horizontal="center" vertical="center" wrapText="1"/>
      <protection locked="0"/>
    </xf>
    <xf numFmtId="0" fontId="3" fillId="4" borderId="5" xfId="2" applyFont="1" applyFill="1" applyBorder="1" applyAlignment="1" applyProtection="1">
      <alignment horizontal="center" vertical="center" shrinkToFit="1"/>
    </xf>
    <xf numFmtId="0" fontId="3" fillId="4" borderId="0" xfId="2" applyFont="1" applyFill="1" applyBorder="1" applyAlignment="1" applyProtection="1">
      <alignment horizontal="center" vertical="center" shrinkToFit="1"/>
    </xf>
    <xf numFmtId="0" fontId="3" fillId="4" borderId="2" xfId="2" applyFont="1" applyFill="1" applyBorder="1" applyAlignment="1" applyProtection="1">
      <alignment horizontal="center" vertical="center" shrinkToFit="1"/>
    </xf>
    <xf numFmtId="3" fontId="26" fillId="4" borderId="6" xfId="2" applyNumberFormat="1" applyFont="1" applyFill="1" applyBorder="1" applyAlignment="1" applyProtection="1">
      <alignment horizontal="center" vertical="center"/>
    </xf>
    <xf numFmtId="3" fontId="26" fillId="4" borderId="1" xfId="2" applyNumberFormat="1" applyFont="1" applyFill="1" applyBorder="1" applyAlignment="1" applyProtection="1">
      <alignment horizontal="center" vertical="center"/>
    </xf>
    <xf numFmtId="3" fontId="26" fillId="4" borderId="8" xfId="2" applyNumberFormat="1" applyFont="1" applyFill="1" applyBorder="1" applyAlignment="1" applyProtection="1">
      <alignment horizontal="center" vertical="center"/>
    </xf>
    <xf numFmtId="3" fontId="26" fillId="4" borderId="4" xfId="2" applyNumberFormat="1" applyFont="1" applyFill="1" applyBorder="1" applyAlignment="1" applyProtection="1">
      <alignment horizontal="center" vertical="center"/>
    </xf>
    <xf numFmtId="165" fontId="26" fillId="4" borderId="6" xfId="5" applyNumberFormat="1" applyFont="1" applyFill="1" applyBorder="1" applyAlignment="1" applyProtection="1">
      <alignment horizontal="center" vertical="center" shrinkToFit="1"/>
    </xf>
    <xf numFmtId="165" fontId="26" fillId="4" borderId="7" xfId="5" applyNumberFormat="1" applyFont="1" applyFill="1" applyBorder="1" applyAlignment="1" applyProtection="1">
      <alignment horizontal="center" vertical="center" shrinkToFit="1"/>
    </xf>
    <xf numFmtId="165" fontId="26" fillId="4" borderId="8" xfId="5" applyNumberFormat="1" applyFont="1" applyFill="1" applyBorder="1" applyAlignment="1" applyProtection="1">
      <alignment horizontal="center" vertical="center" shrinkToFit="1"/>
    </xf>
    <xf numFmtId="165" fontId="26" fillId="4" borderId="9" xfId="5" applyNumberFormat="1" applyFont="1" applyFill="1" applyBorder="1" applyAlignment="1" applyProtection="1">
      <alignment horizontal="center" vertical="center" shrinkToFit="1"/>
    </xf>
    <xf numFmtId="0" fontId="3" fillId="4" borderId="1" xfId="2" applyFont="1" applyFill="1" applyBorder="1" applyAlignment="1" applyProtection="1">
      <alignment horizontal="center" vertical="top" wrapText="1"/>
    </xf>
    <xf numFmtId="0" fontId="3" fillId="4" borderId="0" xfId="2" applyFont="1" applyFill="1" applyBorder="1" applyAlignment="1" applyProtection="1">
      <alignment horizontal="center" vertical="top" wrapText="1"/>
    </xf>
    <xf numFmtId="0" fontId="3" fillId="4" borderId="1" xfId="2" applyFont="1" applyFill="1" applyBorder="1" applyAlignment="1" applyProtection="1">
      <alignment horizontal="center" vertical="center" wrapText="1"/>
    </xf>
    <xf numFmtId="0" fontId="3" fillId="0" borderId="0" xfId="2" applyFont="1" applyBorder="1" applyAlignment="1" applyProtection="1">
      <alignment horizontal="left" vertical="center"/>
      <protection locked="0"/>
    </xf>
    <xf numFmtId="0" fontId="19" fillId="0" borderId="6" xfId="2" applyFont="1" applyBorder="1" applyAlignment="1" applyProtection="1">
      <alignment horizontal="left" vertical="center" wrapText="1"/>
    </xf>
    <xf numFmtId="0" fontId="19" fillId="0" borderId="1" xfId="2" applyFont="1" applyBorder="1" applyAlignment="1" applyProtection="1">
      <alignment horizontal="left" vertical="center" wrapText="1"/>
    </xf>
    <xf numFmtId="0" fontId="19" fillId="0" borderId="7" xfId="2" applyFont="1" applyBorder="1" applyAlignment="1" applyProtection="1">
      <alignment horizontal="left" vertical="center" wrapText="1"/>
    </xf>
    <xf numFmtId="0" fontId="19" fillId="0" borderId="8" xfId="2" applyFont="1" applyBorder="1" applyAlignment="1" applyProtection="1">
      <alignment horizontal="left" vertical="center" wrapText="1"/>
    </xf>
    <xf numFmtId="0" fontId="19" fillId="0" borderId="4" xfId="2" applyFont="1" applyBorder="1" applyAlignment="1" applyProtection="1">
      <alignment horizontal="left" vertical="center" wrapText="1"/>
    </xf>
    <xf numFmtId="0" fontId="19" fillId="0" borderId="9" xfId="2" applyFont="1" applyBorder="1" applyAlignment="1" applyProtection="1">
      <alignment horizontal="left" vertical="center" wrapText="1"/>
    </xf>
    <xf numFmtId="166" fontId="3" fillId="4" borderId="10" xfId="2" applyNumberFormat="1" applyFont="1" applyFill="1" applyBorder="1" applyAlignment="1" applyProtection="1">
      <alignment horizontal="center" vertical="center" shrinkToFit="1"/>
    </xf>
    <xf numFmtId="166" fontId="3" fillId="4" borderId="11" xfId="2" applyNumberFormat="1" applyFont="1" applyFill="1" applyBorder="1" applyAlignment="1" applyProtection="1">
      <alignment horizontal="center" vertical="center" shrinkToFit="1"/>
    </xf>
    <xf numFmtId="166" fontId="3" fillId="4" borderId="12" xfId="2" applyNumberFormat="1" applyFont="1" applyFill="1" applyBorder="1" applyAlignment="1" applyProtection="1">
      <alignment horizontal="center" vertical="center" shrinkToFit="1"/>
    </xf>
    <xf numFmtId="0" fontId="3" fillId="0" borderId="3" xfId="2" applyFont="1" applyBorder="1" applyAlignment="1" applyProtection="1">
      <alignment horizontal="center" vertical="center"/>
    </xf>
    <xf numFmtId="49" fontId="3" fillId="0" borderId="3" xfId="2" applyNumberFormat="1" applyFont="1" applyBorder="1" applyAlignment="1" applyProtection="1">
      <alignment horizontal="center" vertical="center"/>
    </xf>
    <xf numFmtId="0" fontId="26" fillId="0" borderId="3" xfId="2" applyNumberFormat="1" applyFont="1" applyBorder="1" applyAlignment="1" applyProtection="1">
      <alignment horizontal="center" vertical="center"/>
    </xf>
    <xf numFmtId="49" fontId="26" fillId="0" borderId="3" xfId="2" applyNumberFormat="1" applyFont="1" applyBorder="1" applyAlignment="1" applyProtection="1">
      <alignment horizontal="center" vertical="center"/>
    </xf>
    <xf numFmtId="0" fontId="3" fillId="0" borderId="3" xfId="2" applyFont="1" applyBorder="1" applyAlignment="1" applyProtection="1">
      <alignment horizontal="left" vertical="center" wrapText="1"/>
    </xf>
    <xf numFmtId="0" fontId="3" fillId="4" borderId="3" xfId="2" applyFont="1" applyFill="1" applyBorder="1" applyAlignment="1" applyProtection="1">
      <alignment horizontal="left" vertical="center" wrapText="1"/>
      <protection locked="0"/>
    </xf>
    <xf numFmtId="0" fontId="3" fillId="4" borderId="3" xfId="2" applyFont="1" applyFill="1" applyBorder="1" applyAlignment="1" applyProtection="1">
      <alignment horizontal="center" vertical="center" wrapText="1"/>
      <protection locked="0"/>
    </xf>
    <xf numFmtId="4" fontId="3" fillId="4" borderId="3" xfId="2" applyNumberFormat="1" applyFont="1" applyFill="1" applyBorder="1" applyAlignment="1" applyProtection="1">
      <alignment horizontal="center" vertical="center" shrinkToFit="1"/>
      <protection locked="0"/>
    </xf>
    <xf numFmtId="0" fontId="26" fillId="4" borderId="3" xfId="2" applyFont="1" applyFill="1" applyBorder="1" applyAlignment="1" applyProtection="1">
      <alignment horizontal="left" vertical="center" wrapText="1"/>
      <protection locked="0"/>
    </xf>
    <xf numFmtId="0" fontId="3" fillId="0" borderId="3" xfId="2" applyFont="1" applyBorder="1" applyAlignment="1">
      <alignment horizontal="center" vertical="center"/>
    </xf>
    <xf numFmtId="0" fontId="3" fillId="4" borderId="6" xfId="2" applyFont="1" applyFill="1" applyBorder="1" applyAlignment="1" applyProtection="1">
      <alignment horizontal="left" vertical="center" wrapText="1"/>
      <protection locked="0"/>
    </xf>
    <xf numFmtId="0" fontId="3" fillId="4" borderId="1" xfId="2" applyFont="1" applyFill="1" applyBorder="1" applyAlignment="1" applyProtection="1">
      <alignment horizontal="left" vertical="center" wrapText="1"/>
      <protection locked="0"/>
    </xf>
    <xf numFmtId="0" fontId="3" fillId="4" borderId="7" xfId="2" applyFont="1" applyFill="1" applyBorder="1" applyAlignment="1" applyProtection="1">
      <alignment horizontal="left" vertical="center" wrapText="1"/>
      <protection locked="0"/>
    </xf>
    <xf numFmtId="0" fontId="3" fillId="4" borderId="5" xfId="2" applyFont="1" applyFill="1" applyBorder="1" applyAlignment="1" applyProtection="1">
      <alignment horizontal="left" vertical="center" wrapText="1"/>
      <protection locked="0"/>
    </xf>
    <xf numFmtId="0" fontId="3" fillId="4" borderId="0" xfId="2" applyFont="1" applyFill="1" applyBorder="1" applyAlignment="1" applyProtection="1">
      <alignment horizontal="left" vertical="center" wrapText="1"/>
      <protection locked="0"/>
    </xf>
    <xf numFmtId="0" fontId="3" fillId="4" borderId="2" xfId="2" applyFont="1" applyFill="1" applyBorder="1" applyAlignment="1" applyProtection="1">
      <alignment horizontal="left" vertical="center" wrapText="1"/>
      <protection locked="0"/>
    </xf>
    <xf numFmtId="0" fontId="3" fillId="4" borderId="8" xfId="2" applyFont="1" applyFill="1" applyBorder="1" applyAlignment="1" applyProtection="1">
      <alignment horizontal="left" vertical="center" wrapText="1"/>
      <protection locked="0"/>
    </xf>
    <xf numFmtId="0" fontId="3" fillId="4" borderId="9" xfId="2" applyFont="1" applyFill="1" applyBorder="1" applyAlignment="1" applyProtection="1">
      <alignment horizontal="left" vertical="center" wrapText="1"/>
      <protection locked="0"/>
    </xf>
    <xf numFmtId="4" fontId="3" fillId="4" borderId="1" xfId="2" applyNumberFormat="1" applyFont="1" applyFill="1" applyBorder="1" applyAlignment="1" applyProtection="1">
      <alignment horizontal="center" vertical="center" shrinkToFit="1"/>
      <protection locked="0"/>
    </xf>
    <xf numFmtId="4" fontId="3" fillId="4" borderId="7" xfId="2" applyNumberFormat="1" applyFont="1" applyFill="1" applyBorder="1" applyAlignment="1" applyProtection="1">
      <alignment horizontal="center" vertical="center" shrinkToFit="1"/>
      <protection locked="0"/>
    </xf>
    <xf numFmtId="4" fontId="3" fillId="4" borderId="0" xfId="2" applyNumberFormat="1" applyFont="1" applyFill="1" applyBorder="1" applyAlignment="1" applyProtection="1">
      <alignment horizontal="center" vertical="center" shrinkToFit="1"/>
      <protection locked="0"/>
    </xf>
    <xf numFmtId="4" fontId="3" fillId="4" borderId="2" xfId="2" applyNumberFormat="1" applyFont="1" applyFill="1" applyBorder="1" applyAlignment="1" applyProtection="1">
      <alignment horizontal="center" vertical="center" shrinkToFit="1"/>
      <protection locked="0"/>
    </xf>
    <xf numFmtId="4" fontId="3" fillId="4" borderId="4" xfId="2" applyNumberFormat="1" applyFont="1" applyFill="1" applyBorder="1" applyAlignment="1" applyProtection="1">
      <alignment horizontal="center" vertical="center" shrinkToFit="1"/>
      <protection locked="0"/>
    </xf>
    <xf numFmtId="4" fontId="3" fillId="4" borderId="9" xfId="2" applyNumberFormat="1" applyFont="1" applyFill="1" applyBorder="1" applyAlignment="1" applyProtection="1">
      <alignment horizontal="center" vertical="center" shrinkToFit="1"/>
      <protection locked="0"/>
    </xf>
    <xf numFmtId="0" fontId="3" fillId="0" borderId="3" xfId="2" applyFont="1" applyBorder="1" applyAlignment="1" applyProtection="1">
      <alignment horizontal="center" vertical="center"/>
      <protection locked="0"/>
    </xf>
    <xf numFmtId="0" fontId="22" fillId="0" borderId="0" xfId="2" applyFont="1" applyBorder="1" applyAlignment="1" applyProtection="1">
      <alignment horizontal="justify" vertical="center" wrapText="1"/>
    </xf>
    <xf numFmtId="0" fontId="26" fillId="0" borderId="6" xfId="2" applyNumberFormat="1" applyFont="1" applyBorder="1" applyAlignment="1" applyProtection="1">
      <alignment horizontal="center" vertical="center"/>
    </xf>
    <xf numFmtId="0" fontId="26" fillId="0" borderId="7" xfId="2" applyNumberFormat="1" applyFont="1" applyBorder="1" applyAlignment="1" applyProtection="1">
      <alignment horizontal="center" vertical="center"/>
    </xf>
    <xf numFmtId="0" fontId="26" fillId="0" borderId="5" xfId="2" applyNumberFormat="1" applyFont="1" applyBorder="1" applyAlignment="1" applyProtection="1">
      <alignment horizontal="center" vertical="center"/>
    </xf>
    <xf numFmtId="0" fontId="26" fillId="0" borderId="2" xfId="2" applyNumberFormat="1" applyFont="1" applyBorder="1" applyAlignment="1" applyProtection="1">
      <alignment horizontal="center" vertical="center"/>
    </xf>
    <xf numFmtId="0" fontId="26" fillId="0" borderId="8" xfId="2" applyNumberFormat="1" applyFont="1" applyBorder="1" applyAlignment="1" applyProtection="1">
      <alignment horizontal="center" vertical="center"/>
    </xf>
    <xf numFmtId="0" fontId="26" fillId="0" borderId="9" xfId="2" applyNumberFormat="1" applyFont="1" applyBorder="1" applyAlignment="1" applyProtection="1">
      <alignment horizontal="center" vertical="center"/>
    </xf>
    <xf numFmtId="49" fontId="26" fillId="0" borderId="6" xfId="2" applyNumberFormat="1" applyFont="1" applyBorder="1" applyAlignment="1" applyProtection="1">
      <alignment horizontal="center" vertical="center"/>
    </xf>
    <xf numFmtId="49" fontId="26" fillId="0" borderId="7" xfId="2" applyNumberFormat="1" applyFont="1" applyBorder="1" applyAlignment="1" applyProtection="1">
      <alignment horizontal="center" vertical="center"/>
    </xf>
    <xf numFmtId="49" fontId="26" fillId="0" borderId="5" xfId="2" applyNumberFormat="1" applyFont="1" applyBorder="1" applyAlignment="1" applyProtection="1">
      <alignment horizontal="center" vertical="center"/>
    </xf>
    <xf numFmtId="49" fontId="26" fillId="0" borderId="2" xfId="2" applyNumberFormat="1" applyFont="1" applyBorder="1" applyAlignment="1" applyProtection="1">
      <alignment horizontal="center" vertical="center"/>
    </xf>
    <xf numFmtId="49" fontId="26" fillId="0" borderId="8" xfId="2" applyNumberFormat="1" applyFont="1" applyBorder="1" applyAlignment="1" applyProtection="1">
      <alignment horizontal="center" vertical="center"/>
    </xf>
    <xf numFmtId="49" fontId="26" fillId="0" borderId="9" xfId="2" applyNumberFormat="1" applyFont="1" applyBorder="1" applyAlignment="1" applyProtection="1">
      <alignment horizontal="center" vertical="center"/>
    </xf>
    <xf numFmtId="0" fontId="3" fillId="4" borderId="3" xfId="2" applyFont="1" applyFill="1" applyBorder="1" applyAlignment="1" applyProtection="1">
      <alignment horizontal="center" vertical="center"/>
    </xf>
    <xf numFmtId="4" fontId="3" fillId="4" borderId="3" xfId="2" applyNumberFormat="1" applyFont="1" applyFill="1" applyBorder="1" applyAlignment="1" applyProtection="1">
      <alignment horizontal="center" vertical="center"/>
      <protection locked="0"/>
    </xf>
    <xf numFmtId="0" fontId="22" fillId="0" borderId="0" xfId="2" applyFont="1" applyBorder="1" applyAlignment="1" applyProtection="1">
      <alignment horizontal="left" vertical="center" wrapText="1"/>
    </xf>
    <xf numFmtId="3" fontId="3" fillId="4" borderId="6" xfId="2" applyNumberFormat="1" applyFont="1" applyFill="1" applyBorder="1" applyAlignment="1" applyProtection="1">
      <alignment horizontal="center" vertical="center" shrinkToFit="1"/>
    </xf>
    <xf numFmtId="3" fontId="3" fillId="4" borderId="1" xfId="2" applyNumberFormat="1" applyFont="1" applyFill="1" applyBorder="1" applyAlignment="1" applyProtection="1">
      <alignment horizontal="center" vertical="center" shrinkToFit="1"/>
    </xf>
    <xf numFmtId="3" fontId="3" fillId="4" borderId="7" xfId="2" applyNumberFormat="1" applyFont="1" applyFill="1" applyBorder="1" applyAlignment="1" applyProtection="1">
      <alignment horizontal="center" vertical="center" shrinkToFit="1"/>
    </xf>
    <xf numFmtId="3" fontId="3" fillId="4" borderId="5" xfId="2" applyNumberFormat="1" applyFont="1" applyFill="1" applyBorder="1" applyAlignment="1" applyProtection="1">
      <alignment horizontal="center" vertical="center" shrinkToFit="1"/>
    </xf>
    <xf numFmtId="3" fontId="3" fillId="4" borderId="0" xfId="2" applyNumberFormat="1" applyFont="1" applyFill="1" applyBorder="1" applyAlignment="1" applyProtection="1">
      <alignment horizontal="center" vertical="center" shrinkToFit="1"/>
    </xf>
    <xf numFmtId="3" fontId="3" fillId="4" borderId="2" xfId="2" applyNumberFormat="1" applyFont="1" applyFill="1" applyBorder="1" applyAlignment="1" applyProtection="1">
      <alignment horizontal="center" vertical="center" shrinkToFit="1"/>
    </xf>
    <xf numFmtId="3" fontId="3" fillId="4" borderId="8" xfId="2" applyNumberFormat="1" applyFont="1" applyFill="1" applyBorder="1" applyAlignment="1" applyProtection="1">
      <alignment horizontal="center" vertical="center" shrinkToFit="1"/>
    </xf>
    <xf numFmtId="3" fontId="3" fillId="4" borderId="4" xfId="2" applyNumberFormat="1" applyFont="1" applyFill="1" applyBorder="1" applyAlignment="1" applyProtection="1">
      <alignment horizontal="center" vertical="center" shrinkToFit="1"/>
    </xf>
    <xf numFmtId="3" fontId="3" fillId="4" borderId="9" xfId="2" applyNumberFormat="1" applyFont="1" applyFill="1" applyBorder="1" applyAlignment="1" applyProtection="1">
      <alignment horizontal="center" vertical="center" shrinkToFit="1"/>
    </xf>
    <xf numFmtId="0" fontId="3" fillId="0" borderId="3" xfId="2" applyNumberFormat="1" applyFont="1" applyBorder="1" applyAlignment="1" applyProtection="1">
      <alignment horizontal="center" vertical="center"/>
    </xf>
    <xf numFmtId="0" fontId="23" fillId="0" borderId="6" xfId="2" applyFont="1" applyBorder="1" applyAlignment="1" applyProtection="1">
      <alignment horizontal="center" vertical="center"/>
      <protection locked="0"/>
    </xf>
    <xf numFmtId="0" fontId="23" fillId="0" borderId="1" xfId="2" applyFont="1" applyBorder="1" applyAlignment="1" applyProtection="1">
      <alignment horizontal="center" vertical="center"/>
      <protection locked="0"/>
    </xf>
    <xf numFmtId="0" fontId="23" fillId="0" borderId="7" xfId="2" applyFont="1" applyBorder="1" applyAlignment="1" applyProtection="1">
      <alignment horizontal="center" vertical="center"/>
      <protection locked="0"/>
    </xf>
    <xf numFmtId="0" fontId="23" fillId="0" borderId="5" xfId="2" applyFont="1" applyBorder="1" applyAlignment="1" applyProtection="1">
      <alignment horizontal="center" vertical="center"/>
      <protection locked="0"/>
    </xf>
    <xf numFmtId="0" fontId="23" fillId="0" borderId="0" xfId="2" applyFont="1" applyBorder="1" applyAlignment="1" applyProtection="1">
      <alignment horizontal="center" vertical="center"/>
      <protection locked="0"/>
    </xf>
    <xf numFmtId="0" fontId="23" fillId="0" borderId="2" xfId="2" applyFont="1" applyBorder="1" applyAlignment="1" applyProtection="1">
      <alignment horizontal="center" vertical="center"/>
      <protection locked="0"/>
    </xf>
    <xf numFmtId="0" fontId="23" fillId="0" borderId="8" xfId="2" applyFont="1" applyBorder="1" applyAlignment="1" applyProtection="1">
      <alignment horizontal="center" vertical="center"/>
      <protection locked="0"/>
    </xf>
    <xf numFmtId="0" fontId="23" fillId="0" borderId="4" xfId="2" applyFont="1" applyBorder="1" applyAlignment="1" applyProtection="1">
      <alignment horizontal="center" vertical="center"/>
      <protection locked="0"/>
    </xf>
    <xf numFmtId="0" fontId="23" fillId="0" borderId="9" xfId="2" applyFont="1" applyBorder="1" applyAlignment="1" applyProtection="1">
      <alignment horizontal="center" vertical="center"/>
      <protection locked="0"/>
    </xf>
    <xf numFmtId="9" fontId="3" fillId="4" borderId="6" xfId="2" applyNumberFormat="1" applyFont="1" applyFill="1" applyBorder="1" applyAlignment="1" applyProtection="1">
      <alignment horizontal="center" vertical="center"/>
      <protection locked="0"/>
    </xf>
    <xf numFmtId="9" fontId="3" fillId="4" borderId="1" xfId="2" applyNumberFormat="1" applyFont="1" applyFill="1" applyBorder="1" applyAlignment="1" applyProtection="1">
      <alignment horizontal="center" vertical="center"/>
      <protection locked="0"/>
    </xf>
    <xf numFmtId="9" fontId="3" fillId="4" borderId="7" xfId="2" applyNumberFormat="1" applyFont="1" applyFill="1" applyBorder="1" applyAlignment="1" applyProtection="1">
      <alignment horizontal="center" vertical="center"/>
      <protection locked="0"/>
    </xf>
    <xf numFmtId="9" fontId="3" fillId="4" borderId="8" xfId="2" applyNumberFormat="1" applyFont="1" applyFill="1" applyBorder="1" applyAlignment="1" applyProtection="1">
      <alignment horizontal="center" vertical="center"/>
      <protection locked="0"/>
    </xf>
    <xf numFmtId="9" fontId="3" fillId="4" borderId="4" xfId="2" applyNumberFormat="1" applyFont="1" applyFill="1" applyBorder="1" applyAlignment="1" applyProtection="1">
      <alignment horizontal="center" vertical="center"/>
      <protection locked="0"/>
    </xf>
    <xf numFmtId="9" fontId="3" fillId="4" borderId="9" xfId="2" applyNumberFormat="1" applyFont="1" applyFill="1" applyBorder="1" applyAlignment="1" applyProtection="1">
      <alignment horizontal="center" vertical="center"/>
      <protection locked="0"/>
    </xf>
    <xf numFmtId="3" fontId="3" fillId="4" borderId="3" xfId="2" applyNumberFormat="1" applyFont="1" applyFill="1" applyBorder="1" applyAlignment="1" applyProtection="1">
      <alignment horizontal="center" vertical="center"/>
      <protection locked="0"/>
    </xf>
    <xf numFmtId="165" fontId="26" fillId="4" borderId="5" xfId="5" applyNumberFormat="1" applyFont="1" applyFill="1" applyBorder="1" applyAlignment="1" applyProtection="1">
      <alignment horizontal="center" vertical="center" shrinkToFit="1"/>
    </xf>
    <xf numFmtId="165" fontId="26" fillId="4" borderId="2" xfId="5" applyNumberFormat="1" applyFont="1" applyFill="1" applyBorder="1" applyAlignment="1" applyProtection="1">
      <alignment horizontal="center" vertical="center" shrinkToFit="1"/>
    </xf>
    <xf numFmtId="0" fontId="21" fillId="0" borderId="0" xfId="2" applyFont="1" applyBorder="1" applyAlignment="1" applyProtection="1">
      <alignment horizontal="left" vertical="center" wrapText="1"/>
    </xf>
    <xf numFmtId="0" fontId="19" fillId="0" borderId="0" xfId="2" applyFont="1" applyBorder="1" applyAlignment="1" applyProtection="1">
      <alignment horizontal="left" vertical="center" wrapText="1"/>
    </xf>
    <xf numFmtId="0" fontId="3" fillId="0" borderId="3" xfId="2" applyFont="1" applyBorder="1" applyAlignment="1" applyProtection="1">
      <alignment horizontal="center" vertical="center" wrapText="1"/>
    </xf>
    <xf numFmtId="0" fontId="25" fillId="0" borderId="0" xfId="0" applyFont="1" applyBorder="1" applyAlignment="1" applyProtection="1">
      <alignment horizontal="left" vertical="center" wrapText="1"/>
    </xf>
    <xf numFmtId="3" fontId="26" fillId="4" borderId="3" xfId="2" applyNumberFormat="1" applyFont="1" applyFill="1" applyBorder="1" applyAlignment="1" applyProtection="1">
      <alignment horizontal="center" vertical="center"/>
      <protection locked="0"/>
    </xf>
    <xf numFmtId="49" fontId="3" fillId="0" borderId="6" xfId="2" applyNumberFormat="1" applyFont="1" applyBorder="1" applyAlignment="1" applyProtection="1">
      <alignment horizontal="center" vertical="center"/>
    </xf>
    <xf numFmtId="49" fontId="3" fillId="0" borderId="7" xfId="2" applyNumberFormat="1" applyFont="1" applyBorder="1" applyAlignment="1" applyProtection="1">
      <alignment horizontal="center" vertical="center"/>
    </xf>
    <xf numFmtId="49" fontId="3" fillId="0" borderId="8" xfId="2" applyNumberFormat="1" applyFont="1" applyBorder="1" applyAlignment="1" applyProtection="1">
      <alignment horizontal="center" vertical="center"/>
    </xf>
    <xf numFmtId="49" fontId="3" fillId="0" borderId="9" xfId="2" applyNumberFormat="1" applyFont="1" applyBorder="1" applyAlignment="1" applyProtection="1">
      <alignment horizontal="center" vertical="center"/>
    </xf>
    <xf numFmtId="0" fontId="23" fillId="0" borderId="10" xfId="2" applyFont="1" applyBorder="1" applyAlignment="1" applyProtection="1">
      <alignment horizontal="center" vertical="center"/>
      <protection locked="0"/>
    </xf>
    <xf numFmtId="0" fontId="23" fillId="0" borderId="11" xfId="2" applyFont="1" applyBorder="1" applyAlignment="1" applyProtection="1">
      <alignment horizontal="center" vertical="center"/>
      <protection locked="0"/>
    </xf>
    <xf numFmtId="0" fontId="23" fillId="0" borderId="12" xfId="2" applyFont="1" applyBorder="1" applyAlignment="1" applyProtection="1">
      <alignment horizontal="center" vertical="center"/>
      <protection locked="0"/>
    </xf>
    <xf numFmtId="9" fontId="3" fillId="4" borderId="10" xfId="2" applyNumberFormat="1" applyFont="1" applyFill="1" applyBorder="1" applyAlignment="1" applyProtection="1">
      <alignment horizontal="center" vertical="center"/>
    </xf>
    <xf numFmtId="9" fontId="3" fillId="4" borderId="11" xfId="2" applyNumberFormat="1" applyFont="1" applyFill="1" applyBorder="1" applyAlignment="1" applyProtection="1">
      <alignment horizontal="center" vertical="center"/>
    </xf>
    <xf numFmtId="9" fontId="3" fillId="4" borderId="12" xfId="2" applyNumberFormat="1" applyFont="1" applyFill="1" applyBorder="1" applyAlignment="1" applyProtection="1">
      <alignment horizontal="center" vertical="center"/>
    </xf>
    <xf numFmtId="4" fontId="3" fillId="4" borderId="3" xfId="2" applyNumberFormat="1" applyFont="1" applyFill="1" applyBorder="1" applyAlignment="1" applyProtection="1">
      <alignment horizontal="center" vertical="center"/>
    </xf>
    <xf numFmtId="0" fontId="3" fillId="4" borderId="3" xfId="2" applyFont="1" applyFill="1" applyBorder="1" applyAlignment="1" applyProtection="1">
      <alignment horizontal="left" vertical="center"/>
    </xf>
    <xf numFmtId="0" fontId="18" fillId="0" borderId="0" xfId="0" applyFont="1" applyBorder="1" applyAlignment="1" applyProtection="1">
      <alignment horizontal="left" vertical="center"/>
    </xf>
    <xf numFmtId="3" fontId="26" fillId="4" borderId="3" xfId="2" applyNumberFormat="1" applyFont="1" applyFill="1" applyBorder="1" applyAlignment="1" applyProtection="1">
      <alignment horizontal="center" vertical="center" shrinkToFit="1"/>
    </xf>
    <xf numFmtId="0" fontId="26" fillId="4" borderId="3" xfId="2" applyFont="1" applyFill="1" applyBorder="1" applyAlignment="1" applyProtection="1">
      <alignment horizontal="center" vertical="center" shrinkToFit="1"/>
    </xf>
    <xf numFmtId="0" fontId="23" fillId="0" borderId="3" xfId="2" applyFont="1" applyBorder="1" applyAlignment="1" applyProtection="1">
      <alignment horizontal="center" vertical="center" wrapText="1"/>
    </xf>
    <xf numFmtId="0" fontId="3" fillId="0" borderId="3" xfId="2" applyFont="1" applyBorder="1" applyAlignment="1" applyProtection="1">
      <alignment horizontal="justify" vertical="center" wrapText="1"/>
    </xf>
    <xf numFmtId="0" fontId="3" fillId="0" borderId="3" xfId="2" applyFont="1" applyBorder="1" applyAlignment="1" applyProtection="1">
      <alignment horizontal="justify" vertical="center"/>
    </xf>
    <xf numFmtId="0" fontId="3" fillId="0" borderId="6" xfId="2" applyFont="1" applyBorder="1" applyAlignment="1" applyProtection="1">
      <alignment horizontal="justify" vertical="center" wrapText="1"/>
    </xf>
    <xf numFmtId="0" fontId="3" fillId="0" borderId="1" xfId="2" applyFont="1" applyBorder="1" applyAlignment="1" applyProtection="1">
      <alignment horizontal="justify" vertical="center" wrapText="1"/>
    </xf>
    <xf numFmtId="0" fontId="3" fillId="0" borderId="7" xfId="2" applyFont="1" applyBorder="1" applyAlignment="1" applyProtection="1">
      <alignment horizontal="justify" vertical="center" wrapText="1"/>
    </xf>
    <xf numFmtId="0" fontId="3" fillId="0" borderId="8" xfId="2" applyFont="1" applyBorder="1" applyAlignment="1" applyProtection="1">
      <alignment horizontal="justify" vertical="center" wrapText="1"/>
    </xf>
    <xf numFmtId="0" fontId="3" fillId="0" borderId="4" xfId="2" applyFont="1" applyBorder="1" applyAlignment="1" applyProtection="1">
      <alignment horizontal="justify" vertical="center" wrapText="1"/>
    </xf>
    <xf numFmtId="0" fontId="3" fillId="0" borderId="9" xfId="2" applyFont="1" applyBorder="1" applyAlignment="1" applyProtection="1">
      <alignment horizontal="justify" vertical="center" wrapText="1"/>
    </xf>
    <xf numFmtId="0" fontId="3" fillId="0" borderId="10" xfId="2" applyFont="1" applyBorder="1" applyAlignment="1" applyProtection="1">
      <alignment horizontal="center" vertical="center"/>
      <protection locked="0"/>
    </xf>
    <xf numFmtId="0" fontId="20" fillId="0" borderId="3" xfId="2" applyFont="1" applyBorder="1" applyAlignment="1" applyProtection="1">
      <alignment horizontal="left" vertical="center"/>
    </xf>
    <xf numFmtId="0" fontId="3" fillId="0" borderId="3" xfId="2" applyFont="1" applyBorder="1" applyAlignment="1" applyProtection="1">
      <alignment horizontal="left" vertical="center"/>
    </xf>
    <xf numFmtId="0" fontId="3" fillId="0" borderId="15" xfId="2" applyFont="1" applyBorder="1" applyAlignment="1" applyProtection="1">
      <alignment horizontal="left" vertical="center"/>
    </xf>
    <xf numFmtId="49" fontId="19" fillId="0" borderId="3" xfId="2" applyNumberFormat="1" applyFont="1" applyBorder="1" applyAlignment="1" applyProtection="1">
      <alignment horizontal="center" vertical="center"/>
    </xf>
    <xf numFmtId="0" fontId="3" fillId="0" borderId="6" xfId="2" applyFont="1" applyBorder="1" applyAlignment="1" applyProtection="1">
      <alignment horizontal="left" vertical="center" wrapText="1"/>
    </xf>
    <xf numFmtId="0" fontId="3" fillId="0" borderId="1" xfId="2" applyFont="1" applyBorder="1" applyAlignment="1" applyProtection="1">
      <alignment horizontal="left" vertical="center" wrapText="1"/>
    </xf>
    <xf numFmtId="0" fontId="3" fillId="0" borderId="7" xfId="2" applyFont="1" applyBorder="1" applyAlignment="1" applyProtection="1">
      <alignment horizontal="left" vertical="center" wrapText="1"/>
    </xf>
    <xf numFmtId="0" fontId="3" fillId="0" borderId="5" xfId="2" applyFont="1" applyBorder="1" applyAlignment="1" applyProtection="1">
      <alignment horizontal="left" vertical="center" wrapText="1"/>
    </xf>
    <xf numFmtId="0" fontId="3" fillId="0" borderId="0" xfId="2" applyFont="1" applyBorder="1" applyAlignment="1" applyProtection="1">
      <alignment horizontal="left" vertical="center" wrapText="1"/>
    </xf>
    <xf numFmtId="0" fontId="3" fillId="0" borderId="2" xfId="2" applyFont="1" applyBorder="1" applyAlignment="1" applyProtection="1">
      <alignment horizontal="left" vertical="center" wrapText="1"/>
    </xf>
    <xf numFmtId="0" fontId="3" fillId="0" borderId="8" xfId="2" applyFont="1" applyBorder="1" applyAlignment="1" applyProtection="1">
      <alignment horizontal="left" vertical="center" wrapText="1"/>
    </xf>
    <xf numFmtId="0" fontId="3" fillId="0" borderId="4" xfId="2" applyFont="1" applyBorder="1" applyAlignment="1" applyProtection="1">
      <alignment horizontal="left" vertical="center" wrapText="1"/>
    </xf>
    <xf numFmtId="0" fontId="3" fillId="0" borderId="9" xfId="2" applyFont="1" applyBorder="1" applyAlignment="1" applyProtection="1">
      <alignment horizontal="left" vertical="center" wrapText="1"/>
    </xf>
    <xf numFmtId="0" fontId="3" fillId="0" borderId="6" xfId="2" applyFont="1" applyBorder="1" applyAlignment="1" applyProtection="1">
      <alignment horizontal="center" vertical="center"/>
      <protection locked="0"/>
    </xf>
    <xf numFmtId="0" fontId="3" fillId="0" borderId="1" xfId="2" applyFont="1" applyBorder="1" applyAlignment="1" applyProtection="1">
      <alignment horizontal="center" vertical="center"/>
      <protection locked="0"/>
    </xf>
    <xf numFmtId="0" fontId="3" fillId="0" borderId="7" xfId="2" applyFont="1" applyBorder="1" applyAlignment="1" applyProtection="1">
      <alignment horizontal="center" vertical="center"/>
      <protection locked="0"/>
    </xf>
    <xf numFmtId="0" fontId="3" fillId="0" borderId="5" xfId="2" applyFont="1" applyBorder="1" applyAlignment="1" applyProtection="1">
      <alignment horizontal="center" vertical="center"/>
      <protection locked="0"/>
    </xf>
    <xf numFmtId="0" fontId="3" fillId="0" borderId="0" xfId="2" applyFont="1" applyBorder="1" applyAlignment="1" applyProtection="1">
      <alignment horizontal="center" vertical="center"/>
      <protection locked="0"/>
    </xf>
    <xf numFmtId="0" fontId="3" fillId="0" borderId="2" xfId="2" applyFont="1" applyBorder="1" applyAlignment="1" applyProtection="1">
      <alignment horizontal="center" vertical="center"/>
      <protection locked="0"/>
    </xf>
    <xf numFmtId="0" fontId="3" fillId="0" borderId="8" xfId="2" applyFont="1" applyBorder="1" applyAlignment="1" applyProtection="1">
      <alignment horizontal="center" vertical="center"/>
      <protection locked="0"/>
    </xf>
    <xf numFmtId="0" fontId="3" fillId="0" borderId="4" xfId="2" applyFont="1" applyBorder="1" applyAlignment="1" applyProtection="1">
      <alignment horizontal="center" vertical="center"/>
      <protection locked="0"/>
    </xf>
    <xf numFmtId="0" fontId="3" fillId="0" borderId="9" xfId="2" applyFont="1" applyBorder="1" applyAlignment="1" applyProtection="1">
      <alignment horizontal="center" vertical="center"/>
      <protection locked="0"/>
    </xf>
    <xf numFmtId="0" fontId="18" fillId="0" borderId="0" xfId="0" applyFont="1" applyBorder="1" applyAlignment="1" applyProtection="1">
      <alignment horizontal="left"/>
    </xf>
    <xf numFmtId="0" fontId="19" fillId="0" borderId="3" xfId="2" applyFont="1" applyBorder="1" applyAlignment="1" applyProtection="1">
      <alignment horizontal="left" vertical="center"/>
    </xf>
    <xf numFmtId="0" fontId="19" fillId="0" borderId="3" xfId="2" applyFont="1" applyBorder="1" applyAlignment="1" applyProtection="1">
      <alignment horizontal="left" vertical="center" wrapText="1"/>
    </xf>
    <xf numFmtId="0" fontId="8"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14" fillId="0" borderId="0" xfId="0" applyFont="1" applyBorder="1" applyAlignment="1" applyProtection="1">
      <alignment horizontal="left" vertical="center"/>
    </xf>
    <xf numFmtId="0" fontId="13" fillId="0" borderId="0" xfId="0" applyFont="1" applyBorder="1" applyAlignment="1" applyProtection="1">
      <alignment horizontal="center" vertical="center" wrapText="1"/>
    </xf>
    <xf numFmtId="0" fontId="10" fillId="0" borderId="1" xfId="0" applyFont="1" applyBorder="1" applyAlignment="1" applyProtection="1">
      <alignment horizontal="center" vertical="center"/>
    </xf>
    <xf numFmtId="0" fontId="10"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24" fillId="0" borderId="0" xfId="2" applyFont="1" applyBorder="1" applyAlignment="1" applyProtection="1">
      <alignment horizontal="center" vertical="center"/>
    </xf>
    <xf numFmtId="0" fontId="7" fillId="0" borderId="0" xfId="0" applyFont="1" applyBorder="1" applyAlignment="1" applyProtection="1">
      <alignment horizontal="center" vertical="center" wrapText="1"/>
      <protection locked="0"/>
    </xf>
    <xf numFmtId="0" fontId="28" fillId="0" borderId="0" xfId="0" applyFont="1" applyAlignment="1" applyProtection="1">
      <alignment horizontal="center" vertical="top"/>
    </xf>
    <xf numFmtId="0" fontId="22" fillId="0" borderId="0" xfId="2" applyFont="1" applyBorder="1" applyAlignment="1" applyProtection="1">
      <alignment horizontal="justify" vertical="center"/>
    </xf>
    <xf numFmtId="0" fontId="3" fillId="4" borderId="3" xfId="2" applyFont="1" applyFill="1" applyBorder="1" applyAlignment="1" applyProtection="1">
      <alignment horizontal="center" vertical="center"/>
      <protection locked="0"/>
    </xf>
    <xf numFmtId="164" fontId="3" fillId="4" borderId="3" xfId="2" applyNumberFormat="1" applyFont="1" applyFill="1" applyBorder="1" applyAlignment="1" applyProtection="1">
      <alignment horizontal="center" vertical="center"/>
    </xf>
    <xf numFmtId="0" fontId="3" fillId="0" borderId="1" xfId="2" applyFont="1" applyBorder="1" applyAlignment="1" applyProtection="1">
      <alignment horizontal="center" vertical="center"/>
    </xf>
    <xf numFmtId="0" fontId="3" fillId="0" borderId="7" xfId="2" applyFont="1" applyBorder="1" applyAlignment="1" applyProtection="1">
      <alignment horizontal="center" vertical="center"/>
    </xf>
    <xf numFmtId="0" fontId="3" fillId="0" borderId="4" xfId="2" applyFont="1" applyBorder="1" applyAlignment="1" applyProtection="1">
      <alignment horizontal="center" vertical="center"/>
    </xf>
    <xf numFmtId="0" fontId="3" fillId="0" borderId="9" xfId="2" applyFont="1" applyBorder="1" applyAlignment="1" applyProtection="1">
      <alignment horizontal="center" vertical="center"/>
    </xf>
    <xf numFmtId="0" fontId="3" fillId="0" borderId="6" xfId="2" applyFont="1" applyBorder="1" applyAlignment="1" applyProtection="1">
      <alignment horizontal="center" vertical="center" wrapText="1"/>
    </xf>
    <xf numFmtId="0" fontId="3" fillId="0" borderId="1" xfId="2" applyFont="1" applyBorder="1" applyAlignment="1" applyProtection="1">
      <alignment horizontal="center" vertical="center" wrapText="1"/>
    </xf>
    <xf numFmtId="0" fontId="3" fillId="0" borderId="7" xfId="2" applyFont="1" applyBorder="1" applyAlignment="1" applyProtection="1">
      <alignment horizontal="center" vertical="center" wrapText="1"/>
    </xf>
    <xf numFmtId="0" fontId="3" fillId="0" borderId="5" xfId="2" applyFont="1" applyBorder="1" applyAlignment="1" applyProtection="1">
      <alignment horizontal="center" vertical="center" wrapText="1"/>
    </xf>
    <xf numFmtId="0" fontId="3" fillId="0" borderId="2" xfId="2" applyFont="1" applyBorder="1" applyAlignment="1" applyProtection="1">
      <alignment horizontal="center" vertical="center" wrapText="1"/>
    </xf>
    <xf numFmtId="0" fontId="3" fillId="0" borderId="8" xfId="2" applyFont="1" applyBorder="1" applyAlignment="1" applyProtection="1">
      <alignment horizontal="center" vertical="center" wrapText="1"/>
    </xf>
    <xf numFmtId="0" fontId="3" fillId="0" borderId="4" xfId="2" applyFont="1" applyBorder="1" applyAlignment="1" applyProtection="1">
      <alignment horizontal="center" vertical="center" wrapText="1"/>
    </xf>
    <xf numFmtId="0" fontId="3" fillId="0" borderId="9" xfId="2" applyFont="1" applyBorder="1" applyAlignment="1" applyProtection="1">
      <alignment horizontal="center" vertical="center" wrapText="1"/>
    </xf>
    <xf numFmtId="0" fontId="3" fillId="0" borderId="6" xfId="2" applyFont="1" applyBorder="1" applyAlignment="1" applyProtection="1">
      <alignment horizontal="left" vertical="center"/>
    </xf>
    <xf numFmtId="0" fontId="3" fillId="0" borderId="1" xfId="2" applyFont="1" applyBorder="1" applyAlignment="1" applyProtection="1">
      <alignment horizontal="left" vertical="center"/>
    </xf>
    <xf numFmtId="0" fontId="3" fillId="0" borderId="7" xfId="2" applyFont="1" applyBorder="1" applyAlignment="1" applyProtection="1">
      <alignment horizontal="left" vertical="center"/>
    </xf>
    <xf numFmtId="0" fontId="3" fillId="0" borderId="8" xfId="2" applyFont="1" applyBorder="1" applyAlignment="1" applyProtection="1">
      <alignment horizontal="left" vertical="center"/>
    </xf>
    <xf numFmtId="0" fontId="3" fillId="0" borderId="4" xfId="2" applyFont="1" applyBorder="1" applyAlignment="1" applyProtection="1">
      <alignment horizontal="left" vertical="center"/>
    </xf>
    <xf numFmtId="0" fontId="3" fillId="0" borderId="9" xfId="2" applyFont="1" applyBorder="1" applyAlignment="1" applyProtection="1">
      <alignment horizontal="left" vertical="center"/>
    </xf>
    <xf numFmtId="0" fontId="3" fillId="0" borderId="6" xfId="2" applyFont="1" applyBorder="1" applyAlignment="1" applyProtection="1">
      <alignment horizontal="center" vertical="center"/>
    </xf>
    <xf numFmtId="0" fontId="3" fillId="0" borderId="8" xfId="2" applyFont="1" applyBorder="1" applyAlignment="1" applyProtection="1">
      <alignment horizontal="center" vertical="center"/>
    </xf>
    <xf numFmtId="0" fontId="3" fillId="0" borderId="5" xfId="2" applyFont="1" applyBorder="1" applyAlignment="1" applyProtection="1">
      <alignment horizontal="center" vertical="center"/>
    </xf>
    <xf numFmtId="0" fontId="3" fillId="0" borderId="2" xfId="2" applyFont="1" applyBorder="1" applyAlignment="1" applyProtection="1">
      <alignment horizontal="center" vertical="center"/>
    </xf>
    <xf numFmtId="10" fontId="3" fillId="0" borderId="3" xfId="2" applyNumberFormat="1" applyFont="1" applyBorder="1" applyAlignment="1" applyProtection="1">
      <alignment horizontal="center" vertical="center"/>
    </xf>
    <xf numFmtId="4" fontId="3" fillId="4" borderId="6" xfId="2" applyNumberFormat="1" applyFont="1" applyFill="1" applyBorder="1" applyAlignment="1" applyProtection="1">
      <alignment horizontal="center" vertical="center" shrinkToFit="1"/>
    </xf>
    <xf numFmtId="4" fontId="3" fillId="4" borderId="1" xfId="2" applyNumberFormat="1" applyFont="1" applyFill="1" applyBorder="1" applyAlignment="1" applyProtection="1">
      <alignment horizontal="center" vertical="center" shrinkToFit="1"/>
    </xf>
    <xf numFmtId="4" fontId="3" fillId="4" borderId="7" xfId="2" applyNumberFormat="1" applyFont="1" applyFill="1" applyBorder="1" applyAlignment="1" applyProtection="1">
      <alignment horizontal="center" vertical="center" shrinkToFit="1"/>
    </xf>
    <xf numFmtId="4" fontId="3" fillId="4" borderId="8" xfId="2" applyNumberFormat="1" applyFont="1" applyFill="1" applyBorder="1" applyAlignment="1" applyProtection="1">
      <alignment horizontal="center" vertical="center" shrinkToFit="1"/>
    </xf>
    <xf numFmtId="4" fontId="3" fillId="4" borderId="4" xfId="2" applyNumberFormat="1" applyFont="1" applyFill="1" applyBorder="1" applyAlignment="1" applyProtection="1">
      <alignment horizontal="center" vertical="center" shrinkToFit="1"/>
    </xf>
    <xf numFmtId="4" fontId="3" fillId="4" borderId="9" xfId="2" applyNumberFormat="1" applyFont="1" applyFill="1" applyBorder="1" applyAlignment="1" applyProtection="1">
      <alignment horizontal="center" vertical="center" shrinkToFit="1"/>
    </xf>
    <xf numFmtId="0" fontId="3" fillId="4" borderId="0" xfId="2" applyFont="1" applyFill="1" applyBorder="1" applyAlignment="1" applyProtection="1">
      <alignment horizontal="left" vertical="center" wrapText="1"/>
    </xf>
    <xf numFmtId="0" fontId="13" fillId="4" borderId="4" xfId="0" applyFont="1" applyFill="1" applyBorder="1" applyAlignment="1" applyProtection="1">
      <alignment horizontal="left" vertical="center"/>
    </xf>
    <xf numFmtId="0" fontId="18" fillId="0" borderId="4" xfId="0" applyFont="1" applyBorder="1" applyAlignment="1" applyProtection="1">
      <alignment horizontal="left" vertical="center"/>
    </xf>
    <xf numFmtId="9" fontId="3" fillId="4" borderId="6" xfId="2" applyNumberFormat="1" applyFont="1" applyFill="1" applyBorder="1" applyAlignment="1" applyProtection="1">
      <alignment horizontal="center" vertical="center"/>
    </xf>
    <xf numFmtId="9" fontId="3" fillId="4" borderId="1" xfId="2" applyNumberFormat="1" applyFont="1" applyFill="1" applyBorder="1" applyAlignment="1" applyProtection="1">
      <alignment horizontal="center" vertical="center"/>
    </xf>
    <xf numFmtId="9" fontId="3" fillId="4" borderId="7" xfId="2" applyNumberFormat="1" applyFont="1" applyFill="1" applyBorder="1" applyAlignment="1" applyProtection="1">
      <alignment horizontal="center" vertical="center"/>
    </xf>
    <xf numFmtId="9" fontId="3" fillId="4" borderId="8" xfId="2" applyNumberFormat="1" applyFont="1" applyFill="1" applyBorder="1" applyAlignment="1" applyProtection="1">
      <alignment horizontal="center" vertical="center"/>
    </xf>
    <xf numFmtId="9" fontId="3" fillId="4" borderId="4" xfId="2" applyNumberFormat="1" applyFont="1" applyFill="1" applyBorder="1" applyAlignment="1" applyProtection="1">
      <alignment horizontal="center" vertical="center"/>
    </xf>
    <xf numFmtId="9" fontId="3" fillId="4" borderId="9" xfId="2" applyNumberFormat="1" applyFont="1" applyFill="1" applyBorder="1" applyAlignment="1" applyProtection="1">
      <alignment horizontal="center" vertical="center"/>
    </xf>
    <xf numFmtId="9" fontId="3" fillId="4" borderId="5" xfId="2" applyNumberFormat="1" applyFont="1" applyFill="1" applyBorder="1" applyAlignment="1" applyProtection="1">
      <alignment horizontal="center" vertical="center"/>
      <protection locked="0"/>
    </xf>
    <xf numFmtId="9" fontId="3" fillId="4" borderId="0" xfId="2" applyNumberFormat="1" applyFont="1" applyFill="1" applyBorder="1" applyAlignment="1" applyProtection="1">
      <alignment horizontal="center" vertical="center"/>
      <protection locked="0"/>
    </xf>
    <xf numFmtId="9" fontId="3" fillId="4" borderId="2" xfId="2" applyNumberFormat="1" applyFont="1" applyFill="1" applyBorder="1" applyAlignment="1" applyProtection="1">
      <alignment horizontal="center" vertical="center"/>
      <protection locked="0"/>
    </xf>
    <xf numFmtId="9" fontId="3" fillId="4" borderId="10" xfId="2" applyNumberFormat="1" applyFont="1" applyFill="1" applyBorder="1" applyAlignment="1" applyProtection="1">
      <alignment horizontal="center" vertical="center"/>
      <protection locked="0"/>
    </xf>
    <xf numFmtId="9" fontId="3" fillId="4" borderId="11" xfId="2" applyNumberFormat="1" applyFont="1" applyFill="1" applyBorder="1" applyAlignment="1" applyProtection="1">
      <alignment horizontal="center" vertical="center"/>
      <protection locked="0"/>
    </xf>
    <xf numFmtId="9" fontId="3" fillId="4" borderId="12" xfId="2" applyNumberFormat="1" applyFont="1" applyFill="1" applyBorder="1" applyAlignment="1" applyProtection="1">
      <alignment horizontal="center" vertical="center"/>
      <protection locked="0"/>
    </xf>
    <xf numFmtId="9" fontId="3" fillId="4" borderId="5" xfId="2" applyNumberFormat="1" applyFont="1" applyFill="1" applyBorder="1" applyAlignment="1" applyProtection="1">
      <alignment horizontal="center" vertical="center"/>
    </xf>
    <xf numFmtId="9" fontId="3" fillId="4" borderId="0" xfId="2" applyNumberFormat="1" applyFont="1" applyFill="1" applyBorder="1" applyAlignment="1" applyProtection="1">
      <alignment horizontal="center" vertical="center"/>
    </xf>
    <xf numFmtId="9" fontId="3" fillId="4" borderId="2" xfId="2" applyNumberFormat="1" applyFont="1" applyFill="1" applyBorder="1" applyAlignment="1" applyProtection="1">
      <alignment horizontal="center" vertical="center"/>
    </xf>
    <xf numFmtId="3" fontId="26" fillId="4" borderId="6" xfId="2" applyNumberFormat="1" applyFont="1" applyFill="1" applyBorder="1" applyAlignment="1" applyProtection="1">
      <alignment horizontal="center" vertical="center"/>
      <protection locked="0"/>
    </xf>
    <xf numFmtId="3" fontId="26" fillId="4" borderId="1" xfId="2" applyNumberFormat="1" applyFont="1" applyFill="1" applyBorder="1" applyAlignment="1" applyProtection="1">
      <alignment horizontal="center" vertical="center"/>
      <protection locked="0"/>
    </xf>
    <xf numFmtId="3" fontId="26" fillId="4" borderId="7" xfId="2" applyNumberFormat="1" applyFont="1" applyFill="1" applyBorder="1" applyAlignment="1" applyProtection="1">
      <alignment horizontal="center" vertical="center"/>
      <protection locked="0"/>
    </xf>
    <xf numFmtId="3" fontId="26" fillId="4" borderId="5" xfId="2" applyNumberFormat="1" applyFont="1" applyFill="1" applyBorder="1" applyAlignment="1" applyProtection="1">
      <alignment horizontal="center" vertical="center"/>
      <protection locked="0"/>
    </xf>
    <xf numFmtId="3" fontId="26" fillId="4" borderId="0" xfId="2" applyNumberFormat="1" applyFont="1" applyFill="1" applyBorder="1" applyAlignment="1" applyProtection="1">
      <alignment horizontal="center" vertical="center"/>
      <protection locked="0"/>
    </xf>
    <xf numFmtId="3" fontId="26" fillId="4" borderId="2" xfId="2" applyNumberFormat="1" applyFont="1" applyFill="1" applyBorder="1" applyAlignment="1" applyProtection="1">
      <alignment horizontal="center" vertical="center"/>
      <protection locked="0"/>
    </xf>
    <xf numFmtId="3" fontId="26" fillId="4" borderId="8" xfId="2" applyNumberFormat="1" applyFont="1" applyFill="1" applyBorder="1" applyAlignment="1" applyProtection="1">
      <alignment horizontal="center" vertical="center"/>
      <protection locked="0"/>
    </xf>
    <xf numFmtId="3" fontId="26" fillId="4" borderId="4" xfId="2" applyNumberFormat="1" applyFont="1" applyFill="1" applyBorder="1" applyAlignment="1" applyProtection="1">
      <alignment horizontal="center" vertical="center"/>
      <protection locked="0"/>
    </xf>
    <xf numFmtId="3" fontId="26" fillId="4" borderId="9" xfId="2" applyNumberFormat="1" applyFont="1" applyFill="1" applyBorder="1" applyAlignment="1" applyProtection="1">
      <alignment horizontal="center" vertical="center"/>
      <protection locked="0"/>
    </xf>
    <xf numFmtId="0" fontId="26" fillId="3" borderId="0" xfId="5" applyNumberFormat="1" applyFont="1" applyFill="1" applyBorder="1" applyAlignment="1" applyProtection="1">
      <alignment horizontal="center" vertical="center" shrinkToFit="1"/>
    </xf>
    <xf numFmtId="164" fontId="3" fillId="4" borderId="6" xfId="2" applyNumberFormat="1" applyFont="1" applyFill="1" applyBorder="1" applyAlignment="1" applyProtection="1">
      <alignment horizontal="center" vertical="center"/>
    </xf>
    <xf numFmtId="164" fontId="3" fillId="4" borderId="1" xfId="2" applyNumberFormat="1" applyFont="1" applyFill="1" applyBorder="1" applyAlignment="1" applyProtection="1">
      <alignment horizontal="center" vertical="center"/>
    </xf>
    <xf numFmtId="164" fontId="3" fillId="4" borderId="7" xfId="2" applyNumberFormat="1" applyFont="1" applyFill="1" applyBorder="1" applyAlignment="1" applyProtection="1">
      <alignment horizontal="center" vertical="center"/>
    </xf>
    <xf numFmtId="164" fontId="3" fillId="4" borderId="8" xfId="2" applyNumberFormat="1" applyFont="1" applyFill="1" applyBorder="1" applyAlignment="1" applyProtection="1">
      <alignment horizontal="center" vertical="center"/>
    </xf>
    <xf numFmtId="164" fontId="3" fillId="4" borderId="4" xfId="2" applyNumberFormat="1" applyFont="1" applyFill="1" applyBorder="1" applyAlignment="1" applyProtection="1">
      <alignment horizontal="center" vertical="center"/>
    </xf>
    <xf numFmtId="164" fontId="3" fillId="4" borderId="9" xfId="2" applyNumberFormat="1" applyFont="1" applyFill="1" applyBorder="1" applyAlignment="1" applyProtection="1">
      <alignment horizontal="center" vertical="center"/>
    </xf>
    <xf numFmtId="0" fontId="3" fillId="4" borderId="6" xfId="2" applyFont="1" applyFill="1" applyBorder="1" applyAlignment="1" applyProtection="1">
      <alignment horizontal="left" vertical="center"/>
    </xf>
    <xf numFmtId="0" fontId="3" fillId="4" borderId="1" xfId="2" applyFont="1" applyFill="1" applyBorder="1" applyAlignment="1" applyProtection="1">
      <alignment horizontal="left" vertical="center"/>
    </xf>
    <xf numFmtId="0" fontId="3" fillId="4" borderId="7" xfId="2" applyFont="1" applyFill="1" applyBorder="1" applyAlignment="1" applyProtection="1">
      <alignment horizontal="left" vertical="center"/>
    </xf>
    <xf numFmtId="0" fontId="3" fillId="4" borderId="8" xfId="2" applyFont="1" applyFill="1" applyBorder="1" applyAlignment="1" applyProtection="1">
      <alignment horizontal="left" vertical="center"/>
    </xf>
    <xf numFmtId="0" fontId="3" fillId="4" borderId="4" xfId="2" applyFont="1" applyFill="1" applyBorder="1" applyAlignment="1" applyProtection="1">
      <alignment horizontal="left" vertical="center"/>
    </xf>
    <xf numFmtId="0" fontId="3" fillId="4" borderId="9" xfId="2" applyFont="1" applyFill="1" applyBorder="1" applyAlignment="1" applyProtection="1">
      <alignment horizontal="left" vertical="center"/>
    </xf>
    <xf numFmtId="3" fontId="26" fillId="3" borderId="0" xfId="2" applyNumberFormat="1" applyFont="1" applyFill="1" applyBorder="1" applyAlignment="1" applyProtection="1">
      <alignment horizontal="center" vertical="center"/>
      <protection locked="0"/>
    </xf>
    <xf numFmtId="3" fontId="3" fillId="3" borderId="0" xfId="2"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wrapText="1"/>
    </xf>
    <xf numFmtId="0" fontId="18" fillId="0" borderId="0" xfId="0" applyFont="1" applyBorder="1" applyAlignment="1" applyProtection="1">
      <alignment horizontal="center" vertical="center"/>
    </xf>
    <xf numFmtId="0" fontId="3" fillId="4" borderId="6" xfId="2" applyFont="1" applyFill="1" applyBorder="1" applyAlignment="1" applyProtection="1">
      <alignment horizontal="center" vertical="center" wrapText="1"/>
      <protection locked="0"/>
    </xf>
    <xf numFmtId="0" fontId="3" fillId="4" borderId="7" xfId="2" applyFont="1" applyFill="1" applyBorder="1" applyAlignment="1" applyProtection="1">
      <alignment horizontal="center" vertical="center" wrapText="1"/>
      <protection locked="0"/>
    </xf>
    <xf numFmtId="0" fontId="3" fillId="4" borderId="5" xfId="2" applyFont="1" applyFill="1" applyBorder="1" applyAlignment="1" applyProtection="1">
      <alignment horizontal="center" vertical="center" wrapText="1"/>
      <protection locked="0"/>
    </xf>
    <xf numFmtId="0" fontId="3" fillId="4" borderId="2" xfId="2" applyFont="1" applyFill="1" applyBorder="1" applyAlignment="1" applyProtection="1">
      <alignment horizontal="center" vertical="center" wrapText="1"/>
      <protection locked="0"/>
    </xf>
    <xf numFmtId="0" fontId="3" fillId="4" borderId="8" xfId="2" applyFont="1" applyFill="1" applyBorder="1" applyAlignment="1" applyProtection="1">
      <alignment horizontal="center" vertical="center" wrapText="1"/>
      <protection locked="0"/>
    </xf>
    <xf numFmtId="0" fontId="3" fillId="4" borderId="9" xfId="2" applyFont="1" applyFill="1" applyBorder="1" applyAlignment="1" applyProtection="1">
      <alignment horizontal="center" vertical="center" wrapText="1"/>
      <protection locked="0"/>
    </xf>
    <xf numFmtId="0" fontId="3" fillId="4" borderId="1" xfId="2" applyFont="1" applyFill="1" applyBorder="1" applyAlignment="1" applyProtection="1">
      <alignment horizontal="center" vertical="center" wrapText="1"/>
      <protection locked="0"/>
    </xf>
    <xf numFmtId="0" fontId="3" fillId="4" borderId="4" xfId="2" applyFont="1" applyFill="1" applyBorder="1" applyAlignment="1" applyProtection="1">
      <alignment horizontal="center" vertical="center" wrapText="1"/>
      <protection locked="0"/>
    </xf>
    <xf numFmtId="4" fontId="3" fillId="4" borderId="6" xfId="2" applyNumberFormat="1" applyFont="1" applyFill="1" applyBorder="1" applyAlignment="1" applyProtection="1">
      <alignment horizontal="center" vertical="center" shrinkToFit="1"/>
      <protection locked="0"/>
    </xf>
    <xf numFmtId="4" fontId="3" fillId="4" borderId="5" xfId="2" applyNumberFormat="1" applyFont="1" applyFill="1" applyBorder="1" applyAlignment="1" applyProtection="1">
      <alignment horizontal="center" vertical="center" shrinkToFit="1"/>
      <protection locked="0"/>
    </xf>
    <xf numFmtId="4" fontId="3" fillId="4" borderId="8" xfId="2" applyNumberFormat="1" applyFont="1" applyFill="1" applyBorder="1" applyAlignment="1" applyProtection="1">
      <alignment horizontal="center" vertical="center" shrinkToFit="1"/>
      <protection locked="0"/>
    </xf>
    <xf numFmtId="0" fontId="26" fillId="4" borderId="6" xfId="2" applyFont="1" applyFill="1" applyBorder="1" applyAlignment="1" applyProtection="1">
      <alignment horizontal="left" vertical="center" wrapText="1"/>
      <protection locked="0"/>
    </xf>
    <xf numFmtId="0" fontId="26" fillId="4" borderId="1" xfId="2" applyFont="1" applyFill="1" applyBorder="1" applyAlignment="1" applyProtection="1">
      <alignment horizontal="left" vertical="center" wrapText="1"/>
      <protection locked="0"/>
    </xf>
    <xf numFmtId="0" fontId="26" fillId="4" borderId="7" xfId="2" applyFont="1" applyFill="1" applyBorder="1" applyAlignment="1" applyProtection="1">
      <alignment horizontal="left" vertical="center" wrapText="1"/>
      <protection locked="0"/>
    </xf>
    <xf numFmtId="0" fontId="26" fillId="4" borderId="5" xfId="2" applyFont="1" applyFill="1" applyBorder="1" applyAlignment="1" applyProtection="1">
      <alignment horizontal="left" vertical="center" wrapText="1"/>
      <protection locked="0"/>
    </xf>
    <xf numFmtId="0" fontId="26" fillId="4" borderId="0" xfId="2" applyFont="1" applyFill="1" applyBorder="1" applyAlignment="1" applyProtection="1">
      <alignment horizontal="left" vertical="center" wrapText="1"/>
      <protection locked="0"/>
    </xf>
    <xf numFmtId="0" fontId="26" fillId="4" borderId="2" xfId="2" applyFont="1" applyFill="1" applyBorder="1" applyAlignment="1" applyProtection="1">
      <alignment horizontal="left" vertical="center" wrapText="1"/>
      <protection locked="0"/>
    </xf>
    <xf numFmtId="0" fontId="26" fillId="4" borderId="8" xfId="2" applyFont="1" applyFill="1" applyBorder="1" applyAlignment="1" applyProtection="1">
      <alignment horizontal="left" vertical="center" wrapText="1"/>
      <protection locked="0"/>
    </xf>
    <xf numFmtId="0" fontId="26" fillId="4" borderId="4" xfId="2" applyFont="1" applyFill="1" applyBorder="1" applyAlignment="1" applyProtection="1">
      <alignment horizontal="left" vertical="center" wrapText="1"/>
      <protection locked="0"/>
    </xf>
    <xf numFmtId="0" fontId="26" fillId="4" borderId="9" xfId="2" applyFont="1" applyFill="1" applyBorder="1" applyAlignment="1" applyProtection="1">
      <alignment horizontal="left" vertical="center" wrapText="1"/>
      <protection locked="0"/>
    </xf>
    <xf numFmtId="49" fontId="3" fillId="0" borderId="16" xfId="2" applyNumberFormat="1" applyFont="1" applyBorder="1" applyAlignment="1" applyProtection="1">
      <alignment horizontal="center" vertical="center"/>
    </xf>
    <xf numFmtId="0" fontId="3" fillId="0" borderId="3" xfId="2" applyFont="1" applyBorder="1" applyAlignment="1">
      <alignment horizontal="center" vertical="center" wrapText="1"/>
    </xf>
    <xf numFmtId="0" fontId="3" fillId="0" borderId="3" xfId="2" applyFont="1" applyBorder="1" applyAlignment="1" applyProtection="1">
      <alignment horizontal="center" vertical="center" wrapText="1"/>
      <protection locked="0"/>
    </xf>
    <xf numFmtId="0" fontId="3" fillId="0" borderId="0" xfId="2" applyFont="1" applyBorder="1" applyAlignment="1" applyProtection="1">
      <alignment horizontal="left" vertical="center" wrapText="1"/>
      <protection locked="0"/>
    </xf>
    <xf numFmtId="0" fontId="3" fillId="0" borderId="10" xfId="2" applyFont="1" applyBorder="1" applyAlignment="1" applyProtection="1">
      <alignment horizontal="center" vertical="center" wrapText="1"/>
    </xf>
    <xf numFmtId="0" fontId="3" fillId="0" borderId="11" xfId="2" applyFont="1" applyBorder="1" applyAlignment="1" applyProtection="1">
      <alignment horizontal="center" vertical="center" wrapText="1"/>
    </xf>
    <xf numFmtId="0" fontId="3" fillId="0" borderId="12" xfId="2" applyFont="1" applyBorder="1" applyAlignment="1" applyProtection="1">
      <alignment horizontal="center" vertical="center" wrapText="1"/>
    </xf>
  </cellXfs>
  <cellStyles count="6">
    <cellStyle name="Обычный" xfId="0" builtinId="0"/>
    <cellStyle name="Обычный 2" xfId="4"/>
    <cellStyle name="Обычный 2 2" xfId="2"/>
    <cellStyle name="Обычный 5" xfId="1"/>
    <cellStyle name="Процентный" xfId="5" builtinId="5"/>
    <cellStyle name="Стиль 1" xfId="3"/>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r:id="rId1"/>
</file>

<file path=xl/activeX/activeX2.xml><?xml version="1.0" encoding="utf-8"?>
<ax:ocx xmlns:ax="http://schemas.microsoft.com/office/2006/activeX" xmlns:r="http://schemas.openxmlformats.org/officeDocument/2006/relationships" ax:classid="{D7053240-CE69-11CD-A777-00DD01143C57}"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62</xdr:col>
          <xdr:colOff>0</xdr:colOff>
          <xdr:row>6</xdr:row>
          <xdr:rowOff>0</xdr:rowOff>
        </xdr:from>
        <xdr:to>
          <xdr:col>68</xdr:col>
          <xdr:colOff>295275</xdr:colOff>
          <xdr:row>11</xdr:row>
          <xdr:rowOff>142875</xdr:rowOff>
        </xdr:to>
        <xdr:sp macro="" textlink="">
          <xdr:nvSpPr>
            <xdr:cNvPr id="1027" name="CommandButton1"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533400</xdr:colOff>
          <xdr:row>356</xdr:row>
          <xdr:rowOff>142875</xdr:rowOff>
        </xdr:from>
        <xdr:to>
          <xdr:col>65</xdr:col>
          <xdr:colOff>104775</xdr:colOff>
          <xdr:row>364</xdr:row>
          <xdr:rowOff>161925</xdr:rowOff>
        </xdr:to>
        <xdr:sp macro="" textlink="">
          <xdr:nvSpPr>
            <xdr:cNvPr id="1034" name="button2"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ashchenko%20Ihor/Documents/&#1056;&#1086;&#1079;&#1088;&#1072;&#1093;&#1091;&#1085;&#1086;&#1082;%20&#1045;&#1045;/&#1057;&#1077;&#1088;&#1090;&#1080;&#1092;&#1110;&#1082;&#1072;&#10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NRL"/>
      <sheetName val="G_SQ"/>
      <sheetName val="G_CN"/>
      <sheetName val="G_OK"/>
      <sheetName val="G_WD"/>
      <sheetName val="G_GR"/>
      <sheetName val="Hve"/>
      <sheetName val="Qint"/>
      <sheetName val="Qsol"/>
      <sheetName val="Qnd"/>
      <sheetName val="QH,use"/>
      <sheetName val="QC,use"/>
      <sheetName val="Qv,use"/>
      <sheetName val="Qdhw"/>
      <sheetName val="EPw,use"/>
      <sheetName val="Sert"/>
      <sheetName val="I_ADD"/>
      <sheetName val="I_TB"/>
      <sheetName val="I_ОК"/>
      <sheetName val="I_CL"/>
      <sheetName val="I_MT"/>
      <sheetName val="I_WD"/>
      <sheetName val="I_H"/>
      <sheetName val="Сертифікат"/>
    </sheetNames>
    <sheetDataSet>
      <sheetData sheetId="0">
        <row r="3">
          <cell r="D3" t="str">
            <v>Київська</v>
          </cell>
        </row>
        <row r="31">
          <cell r="D31">
            <v>1</v>
          </cell>
        </row>
        <row r="71">
          <cell r="G71" t="b">
            <v>0</v>
          </cell>
          <cell r="H71" t="b">
            <v>0</v>
          </cell>
          <cell r="U71" t="b">
            <v>0</v>
          </cell>
        </row>
      </sheetData>
      <sheetData sheetId="1"/>
      <sheetData sheetId="2"/>
      <sheetData sheetId="3"/>
      <sheetData sheetId="4"/>
      <sheetData sheetId="5"/>
      <sheetData sheetId="6"/>
      <sheetData sheetId="7"/>
      <sheetData sheetId="8"/>
      <sheetData sheetId="9"/>
      <sheetData sheetId="10"/>
      <sheetData sheetId="11"/>
      <sheetData sheetId="12"/>
      <sheetData sheetId="13">
        <row r="18">
          <cell r="E18" t="str">
            <v>Відкрито</v>
          </cell>
        </row>
        <row r="21">
          <cell r="E21" t="str">
            <v>Відкрито</v>
          </cell>
        </row>
        <row r="71">
          <cell r="H71" t="str">
            <v>Будівлі дозвільних установ</v>
          </cell>
          <cell r="I71">
            <v>10</v>
          </cell>
        </row>
        <row r="72">
          <cell r="H72" t="str">
            <v>Інші види будівель</v>
          </cell>
          <cell r="I72">
            <v>1.5</v>
          </cell>
        </row>
      </sheetData>
      <sheetData sheetId="14"/>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dimension ref="B4:I10"/>
  <sheetViews>
    <sheetView topLeftCell="A5" workbookViewId="0">
      <selection activeCell="I16" sqref="I16"/>
    </sheetView>
  </sheetViews>
  <sheetFormatPr defaultRowHeight="15" x14ac:dyDescent="0.25"/>
  <sheetData>
    <row r="4" spans="2:9" x14ac:dyDescent="0.25">
      <c r="B4" t="s">
        <v>334</v>
      </c>
    </row>
    <row r="6" spans="2:9" x14ac:dyDescent="0.25">
      <c r="B6" s="50" t="s">
        <v>335</v>
      </c>
      <c r="C6" s="50"/>
      <c r="D6" s="50"/>
      <c r="E6" s="50"/>
      <c r="F6" s="50"/>
      <c r="G6" s="50"/>
      <c r="H6" s="50"/>
      <c r="I6" s="50"/>
    </row>
    <row r="7" spans="2:9" x14ac:dyDescent="0.25">
      <c r="B7" s="50"/>
      <c r="C7" s="50"/>
      <c r="D7" s="50"/>
      <c r="E7" s="50"/>
      <c r="F7" s="50"/>
      <c r="G7" s="50"/>
      <c r="H7" s="50"/>
      <c r="I7" s="50"/>
    </row>
    <row r="8" spans="2:9" x14ac:dyDescent="0.25">
      <c r="B8" s="50"/>
      <c r="C8" s="50"/>
      <c r="D8" s="50"/>
      <c r="E8" s="50"/>
      <c r="F8" s="50"/>
      <c r="G8" s="50"/>
      <c r="H8" s="50"/>
      <c r="I8" s="50"/>
    </row>
    <row r="9" spans="2:9" x14ac:dyDescent="0.25">
      <c r="B9" s="50"/>
      <c r="C9" s="50"/>
      <c r="D9" s="50"/>
      <c r="E9" s="50"/>
      <c r="F9" s="50"/>
      <c r="G9" s="50"/>
      <c r="H9" s="50"/>
      <c r="I9" s="50"/>
    </row>
    <row r="10" spans="2:9" x14ac:dyDescent="0.25">
      <c r="B10" s="50"/>
      <c r="C10" s="50"/>
      <c r="D10" s="50"/>
      <c r="E10" s="50"/>
      <c r="F10" s="50"/>
      <c r="G10" s="50"/>
      <c r="H10" s="50"/>
      <c r="I10" s="50"/>
    </row>
  </sheetData>
  <mergeCells count="1">
    <mergeCell ref="B6:I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Аркуш1">
    <pageSetUpPr fitToPage="1"/>
  </sheetPr>
  <dimension ref="A1:CM1029"/>
  <sheetViews>
    <sheetView tabSelected="1" view="pageBreakPreview" topLeftCell="A619" zoomScale="70" zoomScaleNormal="70" zoomScaleSheetLayoutView="70" workbookViewId="0">
      <selection activeCell="F4" sqref="F4"/>
    </sheetView>
  </sheetViews>
  <sheetFormatPr defaultColWidth="8.5703125" defaultRowHeight="14.1" customHeight="1" x14ac:dyDescent="0.25"/>
  <cols>
    <col min="1" max="44" width="2.42578125" style="4" customWidth="1"/>
    <col min="45" max="46" width="8.5703125" style="4"/>
    <col min="47" max="47" width="8.5703125" style="4" customWidth="1"/>
    <col min="48" max="48" width="11.5703125" style="4" customWidth="1"/>
    <col min="49" max="49" width="6.5703125" style="4" customWidth="1"/>
    <col min="50" max="51" width="6.5703125" style="4" hidden="1" customWidth="1"/>
    <col min="52" max="52" width="6.5703125" style="5" hidden="1" customWidth="1"/>
    <col min="53" max="61" width="6.5703125" style="4" hidden="1" customWidth="1"/>
    <col min="62" max="62" width="6.5703125" style="1" hidden="1" customWidth="1"/>
    <col min="63" max="65" width="8.5703125" style="1" customWidth="1"/>
    <col min="66" max="16384" width="8.5703125" style="1"/>
  </cols>
  <sheetData>
    <row r="1" spans="1:53" ht="14.1" customHeight="1" x14ac:dyDescent="0.25">
      <c r="A1" s="3"/>
    </row>
    <row r="2" spans="1:53" ht="14.1" customHeight="1" x14ac:dyDescent="0.25">
      <c r="A2" s="3"/>
      <c r="B2" s="88" t="s">
        <v>336</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T2" s="6" t="s">
        <v>313</v>
      </c>
      <c r="AU2" s="7"/>
      <c r="AV2" s="22" t="s">
        <v>302</v>
      </c>
      <c r="AZ2" s="5" t="b">
        <f>IF(AV2="А",TRUE,FALSE)</f>
        <v>0</v>
      </c>
      <c r="BA2" s="4" t="s">
        <v>310</v>
      </c>
    </row>
    <row r="3" spans="1:53" ht="14.1" customHeight="1" x14ac:dyDescent="0.25">
      <c r="A3" s="3"/>
      <c r="AZ3" s="26"/>
      <c r="BA3" s="4" t="s">
        <v>302</v>
      </c>
    </row>
    <row r="4" spans="1:53" ht="14.1" customHeight="1" x14ac:dyDescent="0.25">
      <c r="A4" s="3"/>
      <c r="AV4" s="47"/>
      <c r="AZ4" s="4"/>
    </row>
    <row r="5" spans="1:53" ht="14.1" customHeight="1" x14ac:dyDescent="0.25">
      <c r="A5" s="3"/>
      <c r="AZ5" s="4"/>
    </row>
    <row r="6" spans="1:53" ht="14.1" customHeight="1" x14ac:dyDescent="0.25">
      <c r="A6" s="3"/>
      <c r="AZ6" s="46"/>
    </row>
    <row r="7" spans="1:53" ht="13.35" customHeight="1" x14ac:dyDescent="0.25">
      <c r="A7" s="3"/>
    </row>
    <row r="8" spans="1:53" ht="14.1" customHeight="1" x14ac:dyDescent="0.25">
      <c r="A8" s="3"/>
    </row>
    <row r="9" spans="1:53" ht="14.1" customHeight="1" x14ac:dyDescent="0.25">
      <c r="A9" s="8"/>
    </row>
    <row r="10" spans="1:53" ht="14.1" customHeight="1" x14ac:dyDescent="0.25">
      <c r="A10" s="9"/>
    </row>
    <row r="11" spans="1:53" ht="14.1" customHeight="1" x14ac:dyDescent="0.25">
      <c r="A11" s="222" t="s">
        <v>19</v>
      </c>
      <c r="B11" s="222"/>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row>
    <row r="12" spans="1:53" ht="14.1" customHeight="1" x14ac:dyDescent="0.25">
      <c r="A12" s="222"/>
      <c r="B12" s="222"/>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row>
    <row r="13" spans="1:53" ht="14.1" customHeight="1" x14ac:dyDescent="0.25">
      <c r="A13" s="223" t="s">
        <v>22</v>
      </c>
      <c r="B13" s="223"/>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row>
    <row r="14" spans="1:53" ht="14.1" customHeight="1" x14ac:dyDescent="0.25">
      <c r="A14" s="223"/>
      <c r="B14" s="223"/>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row>
    <row r="15" spans="1:53" ht="14.1" customHeight="1" x14ac:dyDescent="0.25">
      <c r="A15" s="232"/>
      <c r="B15" s="232"/>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row>
    <row r="16" spans="1:53" ht="14.1" customHeight="1" x14ac:dyDescent="0.25">
      <c r="A16" s="232"/>
      <c r="B16" s="232"/>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row>
    <row r="17" spans="1:44" ht="14.1" customHeight="1" x14ac:dyDescent="0.2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row>
    <row r="18" spans="1:44" ht="14.1" customHeight="1" x14ac:dyDescent="0.25">
      <c r="A18" s="223" t="str">
        <f>IF(AZ2=TRUE,"У ВІДПОВІДНОСТІ ДО ПАКЕТУ ЗАХОДІВ ''А''","У ВІДПОВІДНОСТІ ДО ПАКЕТУ ЗАХОДІВ ''Б''")</f>
        <v>У ВІДПОВІДНОСТІ ДО ПАКЕТУ ЗАХОДІВ ''Б''</v>
      </c>
      <c r="B18" s="223"/>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row>
    <row r="19" spans="1:44" ht="14.1" customHeight="1" x14ac:dyDescent="0.25">
      <c r="A19" s="223"/>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row>
    <row r="20" spans="1:44" ht="14.1" customHeight="1" x14ac:dyDescent="0.25">
      <c r="A20" s="223" t="s">
        <v>20</v>
      </c>
      <c r="B20" s="223"/>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row>
    <row r="21" spans="1:44" ht="14.1" customHeight="1" x14ac:dyDescent="0.25">
      <c r="A21" s="223"/>
      <c r="B21" s="223"/>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row>
    <row r="22" spans="1:44" ht="14.1" customHeight="1" x14ac:dyDescent="0.25">
      <c r="A22" s="223" t="s">
        <v>21</v>
      </c>
      <c r="B22" s="223"/>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row>
    <row r="23" spans="1:44" ht="14.1" customHeight="1" x14ac:dyDescent="0.25">
      <c r="A23" s="223"/>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row>
    <row r="24" spans="1:44" ht="14.1" customHeight="1" x14ac:dyDescent="0.25">
      <c r="A24" s="223" t="s">
        <v>0</v>
      </c>
      <c r="B24" s="223"/>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row>
    <row r="25" spans="1:44" ht="14.1" customHeight="1" x14ac:dyDescent="0.25">
      <c r="A25" s="223"/>
      <c r="B25" s="223"/>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row>
    <row r="26" spans="1:44" ht="14.1" customHeight="1" x14ac:dyDescent="0.25">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row>
    <row r="27" spans="1:44" ht="14.1" customHeight="1" x14ac:dyDescent="0.25">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row>
    <row r="28" spans="1:44" ht="14.1" customHeight="1" x14ac:dyDescent="0.25">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row>
    <row r="29" spans="1:44" ht="14.1" customHeight="1" x14ac:dyDescent="0.25">
      <c r="A29" s="10"/>
    </row>
    <row r="30" spans="1:44" ht="14.1" customHeight="1" x14ac:dyDescent="0.25">
      <c r="A30" s="8"/>
      <c r="B30" s="230" t="s">
        <v>301</v>
      </c>
      <c r="C30" s="230"/>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0"/>
      <c r="AN30" s="230"/>
      <c r="AO30" s="230"/>
      <c r="AP30" s="230"/>
      <c r="AQ30" s="230"/>
    </row>
    <row r="31" spans="1:44" ht="14.1" customHeight="1" x14ac:dyDescent="0.25">
      <c r="A31" s="8"/>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0"/>
      <c r="AR31" s="8"/>
    </row>
    <row r="32" spans="1:44" ht="14.1" customHeight="1" x14ac:dyDescent="0.25">
      <c r="A32" s="8"/>
      <c r="B32" s="231" t="s">
        <v>343</v>
      </c>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8"/>
    </row>
    <row r="33" spans="1:44" ht="14.1" customHeight="1" x14ac:dyDescent="0.25">
      <c r="A33" s="11" t="s">
        <v>1</v>
      </c>
      <c r="B33" s="23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row>
    <row r="34" spans="1:44" ht="14.1" customHeight="1" x14ac:dyDescent="0.25">
      <c r="A34" s="11"/>
      <c r="B34" s="231"/>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row>
    <row r="35" spans="1:44" ht="14.1" customHeight="1" x14ac:dyDescent="0.25">
      <c r="B35" s="226" t="s">
        <v>2</v>
      </c>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12"/>
    </row>
    <row r="36" spans="1:44" ht="14.1" customHeight="1" x14ac:dyDescent="0.25">
      <c r="A36" s="12"/>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12"/>
    </row>
    <row r="37" spans="1:44" ht="14.1" customHeight="1" x14ac:dyDescent="0.25">
      <c r="A37" s="8"/>
    </row>
    <row r="38" spans="1:44" ht="14.1" customHeight="1" x14ac:dyDescent="0.25">
      <c r="A38" s="8"/>
    </row>
    <row r="39" spans="1:44" ht="14.1" customHeight="1" x14ac:dyDescent="0.25">
      <c r="A39" s="8"/>
    </row>
    <row r="40" spans="1:44" ht="14.1" customHeight="1" x14ac:dyDescent="0.25">
      <c r="A40" s="8"/>
    </row>
    <row r="41" spans="1:44" ht="14.1" customHeight="1" x14ac:dyDescent="0.25">
      <c r="A41" s="8"/>
    </row>
    <row r="42" spans="1:44" ht="14.1" customHeight="1" x14ac:dyDescent="0.25">
      <c r="A42" s="8"/>
    </row>
    <row r="43" spans="1:44" ht="14.1" customHeight="1" x14ac:dyDescent="0.25">
      <c r="A43" s="8"/>
    </row>
    <row r="44" spans="1:44" ht="14.1" customHeight="1" x14ac:dyDescent="0.25">
      <c r="A44" s="8"/>
    </row>
    <row r="45" spans="1:44" ht="14.1" customHeight="1" x14ac:dyDescent="0.25">
      <c r="A45" s="8"/>
    </row>
    <row r="46" spans="1:44" ht="14.1" customHeight="1" x14ac:dyDescent="0.25">
      <c r="A46" s="8"/>
    </row>
    <row r="47" spans="1:44" ht="14.1" customHeight="1" x14ac:dyDescent="0.25">
      <c r="A47" s="8"/>
    </row>
    <row r="48" spans="1:44" ht="14.1" customHeight="1" x14ac:dyDescent="0.25">
      <c r="A48" s="3"/>
    </row>
    <row r="49" spans="1:44" ht="14.1" customHeight="1" x14ac:dyDescent="0.25">
      <c r="A49" s="3"/>
    </row>
    <row r="52" spans="1:44" ht="14.1" customHeight="1" x14ac:dyDescent="0.25">
      <c r="A52" s="34"/>
    </row>
    <row r="57" spans="1:44" ht="14.1" customHeight="1" x14ac:dyDescent="0.25">
      <c r="A57" s="34"/>
      <c r="B57" s="34"/>
      <c r="C57" s="34"/>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34"/>
      <c r="AR57" s="34"/>
    </row>
    <row r="58" spans="1:44" ht="14.1" customHeight="1" x14ac:dyDescent="0.25">
      <c r="A58" s="3"/>
      <c r="B58" s="3"/>
      <c r="C58" s="3"/>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3"/>
      <c r="AR58" s="3"/>
    </row>
    <row r="59" spans="1:44" ht="14.1" customHeight="1" x14ac:dyDescent="0.25">
      <c r="A59" s="228"/>
      <c r="B59" s="228"/>
      <c r="C59" s="228"/>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row>
    <row r="65" spans="1:44" ht="14.1" customHeight="1" x14ac:dyDescent="0.25">
      <c r="B65" s="13"/>
      <c r="C65" s="13"/>
      <c r="D65" s="13"/>
      <c r="E65" s="225" t="str">
        <f>IF(AZ2=TRUE,"ПРОПОЗИЦІЇ ЩОДО РЕАЛІЗАЦІЇ ЕНЕРГОЕФЕКТИВНИХ ЗАХОДІВ ВІДПОВІДНО ДО ПАКЕТУ ЗАХОДІВ ''А''","ПРОПОЗИЦІЇ ЩОДО РЕАЛІЗАЦІЇ ЕНЕРГОЕФЕКТИВНИХ ЗАХОДІВ ВІДПОВІДНО ДО ПАКЕТУ ЗАХОДІВ ''Б''")</f>
        <v>ПРОПОЗИЦІЇ ЩОДО РЕАЛІЗАЦІЇ ЕНЕРГОЕФЕКТИВНИХ ЗАХОДІВ ВІДПОВІДНО ДО ПАКЕТУ ЗАХОДІВ ''Б''</v>
      </c>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13"/>
      <c r="AR65" s="13"/>
    </row>
    <row r="66" spans="1:44" ht="14.1" customHeight="1" x14ac:dyDescent="0.25">
      <c r="A66" s="13"/>
      <c r="B66" s="13"/>
      <c r="C66" s="13"/>
      <c r="D66" s="13"/>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13"/>
      <c r="AR66" s="13"/>
    </row>
    <row r="67" spans="1:44" ht="14.1" customHeight="1" x14ac:dyDescent="0.25">
      <c r="A67" s="13"/>
      <c r="B67" s="13"/>
      <c r="C67" s="13"/>
      <c r="D67" s="13"/>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13"/>
      <c r="AR67" s="13"/>
    </row>
    <row r="71" spans="1:44" ht="14.1" customHeight="1" x14ac:dyDescent="0.25">
      <c r="B71" s="14"/>
      <c r="C71" s="14"/>
      <c r="D71" s="14"/>
      <c r="E71" s="224" t="s">
        <v>3</v>
      </c>
      <c r="F71" s="224"/>
      <c r="G71" s="224"/>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24"/>
      <c r="AJ71" s="224"/>
      <c r="AK71" s="224"/>
      <c r="AL71" s="224"/>
      <c r="AM71" s="224"/>
      <c r="AN71" s="224"/>
      <c r="AO71" s="224"/>
      <c r="AP71" s="14"/>
      <c r="AQ71" s="14"/>
      <c r="AR71" s="14"/>
    </row>
    <row r="72" spans="1:44" ht="14.1" customHeight="1" x14ac:dyDescent="0.25">
      <c r="E72" s="98" t="s">
        <v>4</v>
      </c>
      <c r="F72" s="98"/>
      <c r="G72" s="98"/>
      <c r="H72" s="98" t="s">
        <v>5</v>
      </c>
      <c r="I72" s="98"/>
      <c r="J72" s="98"/>
      <c r="K72" s="98"/>
      <c r="L72" s="98"/>
      <c r="M72" s="98"/>
      <c r="N72" s="98"/>
      <c r="O72" s="98"/>
      <c r="P72" s="98"/>
      <c r="Q72" s="98"/>
      <c r="R72" s="98"/>
      <c r="S72" s="98"/>
      <c r="T72" s="98"/>
      <c r="U72" s="98"/>
      <c r="V72" s="98"/>
      <c r="W72" s="169" t="s">
        <v>23</v>
      </c>
      <c r="X72" s="169"/>
      <c r="Y72" s="169"/>
      <c r="Z72" s="169"/>
      <c r="AA72" s="98" t="s">
        <v>6</v>
      </c>
      <c r="AB72" s="98"/>
      <c r="AC72" s="98"/>
      <c r="AD72" s="98"/>
      <c r="AE72" s="98"/>
      <c r="AF72" s="98"/>
      <c r="AG72" s="98"/>
      <c r="AH72" s="98"/>
      <c r="AI72" s="98" t="s">
        <v>7</v>
      </c>
      <c r="AJ72" s="98"/>
      <c r="AK72" s="98"/>
      <c r="AL72" s="98"/>
      <c r="AM72" s="98"/>
      <c r="AN72" s="98"/>
      <c r="AO72" s="98"/>
      <c r="AP72" s="98"/>
    </row>
    <row r="73" spans="1:44" ht="14.1" customHeight="1" x14ac:dyDescent="0.25">
      <c r="E73" s="98"/>
      <c r="F73" s="98"/>
      <c r="G73" s="98"/>
      <c r="H73" s="98"/>
      <c r="I73" s="98"/>
      <c r="J73" s="98"/>
      <c r="K73" s="98"/>
      <c r="L73" s="98"/>
      <c r="M73" s="98"/>
      <c r="N73" s="98"/>
      <c r="O73" s="98"/>
      <c r="P73" s="98"/>
      <c r="Q73" s="98"/>
      <c r="R73" s="98"/>
      <c r="S73" s="98"/>
      <c r="T73" s="98"/>
      <c r="U73" s="98"/>
      <c r="V73" s="98"/>
      <c r="W73" s="169"/>
      <c r="X73" s="169"/>
      <c r="Y73" s="169"/>
      <c r="Z73" s="169"/>
      <c r="AA73" s="98"/>
      <c r="AB73" s="98"/>
      <c r="AC73" s="98"/>
      <c r="AD73" s="98"/>
      <c r="AE73" s="98"/>
      <c r="AF73" s="98"/>
      <c r="AG73" s="98"/>
      <c r="AH73" s="98"/>
      <c r="AI73" s="98"/>
      <c r="AJ73" s="98"/>
      <c r="AK73" s="98"/>
      <c r="AL73" s="98"/>
      <c r="AM73" s="98"/>
      <c r="AN73" s="98"/>
      <c r="AO73" s="98"/>
      <c r="AP73" s="98"/>
    </row>
    <row r="74" spans="1:44" ht="14.1" customHeight="1" x14ac:dyDescent="0.25">
      <c r="E74" s="98">
        <v>1</v>
      </c>
      <c r="F74" s="98"/>
      <c r="G74" s="98"/>
      <c r="H74" s="98">
        <v>2</v>
      </c>
      <c r="I74" s="98"/>
      <c r="J74" s="98"/>
      <c r="K74" s="98"/>
      <c r="L74" s="98"/>
      <c r="M74" s="98"/>
      <c r="N74" s="98"/>
      <c r="O74" s="98"/>
      <c r="P74" s="98"/>
      <c r="Q74" s="98"/>
      <c r="R74" s="98"/>
      <c r="S74" s="98"/>
      <c r="T74" s="98"/>
      <c r="U74" s="98"/>
      <c r="V74" s="98"/>
      <c r="W74" s="169">
        <v>3</v>
      </c>
      <c r="X74" s="169"/>
      <c r="Y74" s="169"/>
      <c r="Z74" s="169"/>
      <c r="AA74" s="98">
        <v>4</v>
      </c>
      <c r="AB74" s="98"/>
      <c r="AC74" s="98"/>
      <c r="AD74" s="98"/>
      <c r="AE74" s="98"/>
      <c r="AF74" s="98"/>
      <c r="AG74" s="98"/>
      <c r="AH74" s="98"/>
      <c r="AI74" s="98">
        <v>5</v>
      </c>
      <c r="AJ74" s="98"/>
      <c r="AK74" s="98"/>
      <c r="AL74" s="98"/>
      <c r="AM74" s="98"/>
      <c r="AN74" s="98"/>
      <c r="AO74" s="98"/>
      <c r="AP74" s="98"/>
    </row>
    <row r="75" spans="1:44" ht="14.1" customHeight="1" x14ac:dyDescent="0.25">
      <c r="E75" s="98"/>
      <c r="F75" s="98"/>
      <c r="G75" s="98"/>
      <c r="H75" s="98"/>
      <c r="I75" s="98"/>
      <c r="J75" s="98"/>
      <c r="K75" s="98"/>
      <c r="L75" s="98"/>
      <c r="M75" s="98"/>
      <c r="N75" s="98"/>
      <c r="O75" s="98"/>
      <c r="P75" s="98"/>
      <c r="Q75" s="98"/>
      <c r="R75" s="98"/>
      <c r="S75" s="98"/>
      <c r="T75" s="98"/>
      <c r="U75" s="98"/>
      <c r="V75" s="98"/>
      <c r="W75" s="169"/>
      <c r="X75" s="169"/>
      <c r="Y75" s="169"/>
      <c r="Z75" s="169"/>
      <c r="AA75" s="98"/>
      <c r="AB75" s="98"/>
      <c r="AC75" s="98"/>
      <c r="AD75" s="98"/>
      <c r="AE75" s="98"/>
      <c r="AF75" s="98"/>
      <c r="AG75" s="98"/>
      <c r="AH75" s="98"/>
      <c r="AI75" s="98"/>
      <c r="AJ75" s="98"/>
      <c r="AK75" s="98"/>
      <c r="AL75" s="98"/>
      <c r="AM75" s="98"/>
      <c r="AN75" s="98"/>
      <c r="AO75" s="98"/>
      <c r="AP75" s="98"/>
    </row>
    <row r="76" spans="1:44" ht="14.1" customHeight="1" x14ac:dyDescent="0.25">
      <c r="E76" s="99" t="s">
        <v>24</v>
      </c>
      <c r="F76" s="99"/>
      <c r="G76" s="99"/>
      <c r="H76" s="198" t="s">
        <v>8</v>
      </c>
      <c r="I76" s="198"/>
      <c r="J76" s="198"/>
      <c r="K76" s="198"/>
      <c r="L76" s="198"/>
      <c r="M76" s="198"/>
      <c r="N76" s="198"/>
      <c r="O76" s="198"/>
      <c r="P76" s="198"/>
      <c r="Q76" s="198"/>
      <c r="R76" s="198"/>
      <c r="S76" s="198"/>
      <c r="T76" s="198"/>
      <c r="U76" s="198"/>
      <c r="V76" s="198"/>
      <c r="W76" s="169"/>
      <c r="X76" s="169"/>
      <c r="Y76" s="169"/>
      <c r="Z76" s="169"/>
      <c r="AA76" s="104"/>
      <c r="AB76" s="104"/>
      <c r="AC76" s="104"/>
      <c r="AD76" s="104"/>
      <c r="AE76" s="104"/>
      <c r="AF76" s="104"/>
      <c r="AG76" s="104"/>
      <c r="AH76" s="104"/>
      <c r="AI76" s="103"/>
      <c r="AJ76" s="103"/>
      <c r="AK76" s="103"/>
      <c r="AL76" s="103"/>
      <c r="AM76" s="103"/>
      <c r="AN76" s="103"/>
      <c r="AO76" s="103"/>
      <c r="AP76" s="103"/>
    </row>
    <row r="77" spans="1:44" ht="14.1" customHeight="1" x14ac:dyDescent="0.25">
      <c r="E77" s="99"/>
      <c r="F77" s="99"/>
      <c r="G77" s="99"/>
      <c r="H77" s="198"/>
      <c r="I77" s="198"/>
      <c r="J77" s="198"/>
      <c r="K77" s="198"/>
      <c r="L77" s="198"/>
      <c r="M77" s="198"/>
      <c r="N77" s="198"/>
      <c r="O77" s="198"/>
      <c r="P77" s="198"/>
      <c r="Q77" s="198"/>
      <c r="R77" s="198"/>
      <c r="S77" s="198"/>
      <c r="T77" s="198"/>
      <c r="U77" s="198"/>
      <c r="V77" s="198"/>
      <c r="W77" s="169"/>
      <c r="X77" s="169"/>
      <c r="Y77" s="169"/>
      <c r="Z77" s="169"/>
      <c r="AA77" s="104"/>
      <c r="AB77" s="104"/>
      <c r="AC77" s="104"/>
      <c r="AD77" s="104"/>
      <c r="AE77" s="104"/>
      <c r="AF77" s="104"/>
      <c r="AG77" s="104"/>
      <c r="AH77" s="104"/>
      <c r="AI77" s="103"/>
      <c r="AJ77" s="103"/>
      <c r="AK77" s="103"/>
      <c r="AL77" s="103"/>
      <c r="AM77" s="103"/>
      <c r="AN77" s="103"/>
      <c r="AO77" s="103"/>
      <c r="AP77" s="103"/>
    </row>
    <row r="78" spans="1:44" ht="14.1" customHeight="1" x14ac:dyDescent="0.25">
      <c r="E78" s="99" t="s">
        <v>25</v>
      </c>
      <c r="F78" s="99"/>
      <c r="G78" s="99"/>
      <c r="H78" s="198" t="s">
        <v>9</v>
      </c>
      <c r="I78" s="198"/>
      <c r="J78" s="198"/>
      <c r="K78" s="198"/>
      <c r="L78" s="198"/>
      <c r="M78" s="198"/>
      <c r="N78" s="198"/>
      <c r="O78" s="198"/>
      <c r="P78" s="198"/>
      <c r="Q78" s="198"/>
      <c r="R78" s="198"/>
      <c r="S78" s="198"/>
      <c r="T78" s="198"/>
      <c r="U78" s="198"/>
      <c r="V78" s="198"/>
      <c r="W78" s="169" t="s">
        <v>27</v>
      </c>
      <c r="X78" s="169"/>
      <c r="Y78" s="169"/>
      <c r="Z78" s="169"/>
      <c r="AA78" s="104"/>
      <c r="AB78" s="104"/>
      <c r="AC78" s="104"/>
      <c r="AD78" s="104"/>
      <c r="AE78" s="104"/>
      <c r="AF78" s="104"/>
      <c r="AG78" s="104"/>
      <c r="AH78" s="104"/>
      <c r="AI78" s="103"/>
      <c r="AJ78" s="103"/>
      <c r="AK78" s="103"/>
      <c r="AL78" s="103"/>
      <c r="AM78" s="103"/>
      <c r="AN78" s="103"/>
      <c r="AO78" s="103"/>
      <c r="AP78" s="103"/>
    </row>
    <row r="79" spans="1:44" ht="14.1" customHeight="1" x14ac:dyDescent="0.25">
      <c r="E79" s="99"/>
      <c r="F79" s="99"/>
      <c r="G79" s="99"/>
      <c r="H79" s="198"/>
      <c r="I79" s="198"/>
      <c r="J79" s="198"/>
      <c r="K79" s="198"/>
      <c r="L79" s="198"/>
      <c r="M79" s="198"/>
      <c r="N79" s="198"/>
      <c r="O79" s="198"/>
      <c r="P79" s="198"/>
      <c r="Q79" s="198"/>
      <c r="R79" s="198"/>
      <c r="S79" s="198"/>
      <c r="T79" s="198"/>
      <c r="U79" s="198"/>
      <c r="V79" s="198"/>
      <c r="W79" s="169"/>
      <c r="X79" s="169"/>
      <c r="Y79" s="169"/>
      <c r="Z79" s="169"/>
      <c r="AA79" s="104"/>
      <c r="AB79" s="104"/>
      <c r="AC79" s="104"/>
      <c r="AD79" s="104"/>
      <c r="AE79" s="104"/>
      <c r="AF79" s="104"/>
      <c r="AG79" s="104"/>
      <c r="AH79" s="104"/>
      <c r="AI79" s="103"/>
      <c r="AJ79" s="103"/>
      <c r="AK79" s="103"/>
      <c r="AL79" s="103"/>
      <c r="AM79" s="103"/>
      <c r="AN79" s="103"/>
      <c r="AO79" s="103"/>
      <c r="AP79" s="103"/>
    </row>
    <row r="80" spans="1:44" ht="14.1" customHeight="1" x14ac:dyDescent="0.25">
      <c r="E80" s="99" t="s">
        <v>26</v>
      </c>
      <c r="F80" s="99"/>
      <c r="G80" s="99"/>
      <c r="H80" s="198" t="s">
        <v>11</v>
      </c>
      <c r="I80" s="198"/>
      <c r="J80" s="198"/>
      <c r="K80" s="198"/>
      <c r="L80" s="198"/>
      <c r="M80" s="198"/>
      <c r="N80" s="198"/>
      <c r="O80" s="198"/>
      <c r="P80" s="198"/>
      <c r="Q80" s="198"/>
      <c r="R80" s="198"/>
      <c r="S80" s="198"/>
      <c r="T80" s="198"/>
      <c r="U80" s="198"/>
      <c r="V80" s="198"/>
      <c r="W80" s="169" t="s">
        <v>12</v>
      </c>
      <c r="X80" s="169"/>
      <c r="Y80" s="169"/>
      <c r="Z80" s="169"/>
      <c r="AA80" s="104"/>
      <c r="AB80" s="104"/>
      <c r="AC80" s="104"/>
      <c r="AD80" s="104"/>
      <c r="AE80" s="104"/>
      <c r="AF80" s="104"/>
      <c r="AG80" s="104"/>
      <c r="AH80" s="104"/>
      <c r="AI80" s="103"/>
      <c r="AJ80" s="103"/>
      <c r="AK80" s="103"/>
      <c r="AL80" s="103"/>
      <c r="AM80" s="103"/>
      <c r="AN80" s="103"/>
      <c r="AO80" s="103"/>
      <c r="AP80" s="103"/>
    </row>
    <row r="81" spans="5:42" ht="14.1" customHeight="1" x14ac:dyDescent="0.25">
      <c r="E81" s="99"/>
      <c r="F81" s="99"/>
      <c r="G81" s="99"/>
      <c r="H81" s="198"/>
      <c r="I81" s="198"/>
      <c r="J81" s="198"/>
      <c r="K81" s="198"/>
      <c r="L81" s="198"/>
      <c r="M81" s="198"/>
      <c r="N81" s="198"/>
      <c r="O81" s="198"/>
      <c r="P81" s="198"/>
      <c r="Q81" s="198"/>
      <c r="R81" s="198"/>
      <c r="S81" s="198"/>
      <c r="T81" s="198"/>
      <c r="U81" s="198"/>
      <c r="V81" s="198"/>
      <c r="W81" s="169"/>
      <c r="X81" s="169"/>
      <c r="Y81" s="169"/>
      <c r="Z81" s="169"/>
      <c r="AA81" s="104"/>
      <c r="AB81" s="104"/>
      <c r="AC81" s="104"/>
      <c r="AD81" s="104"/>
      <c r="AE81" s="104"/>
      <c r="AF81" s="104"/>
      <c r="AG81" s="104"/>
      <c r="AH81" s="104"/>
      <c r="AI81" s="103"/>
      <c r="AJ81" s="103"/>
      <c r="AK81" s="103"/>
      <c r="AL81" s="103"/>
      <c r="AM81" s="103"/>
      <c r="AN81" s="103"/>
      <c r="AO81" s="103"/>
      <c r="AP81" s="103"/>
    </row>
    <row r="82" spans="5:42" ht="14.1" customHeight="1" x14ac:dyDescent="0.25">
      <c r="E82" s="99" t="s">
        <v>28</v>
      </c>
      <c r="F82" s="99"/>
      <c r="G82" s="99"/>
      <c r="H82" s="198" t="s">
        <v>13</v>
      </c>
      <c r="I82" s="198"/>
      <c r="J82" s="198"/>
      <c r="K82" s="198"/>
      <c r="L82" s="198"/>
      <c r="M82" s="198"/>
      <c r="N82" s="198"/>
      <c r="O82" s="198"/>
      <c r="P82" s="198"/>
      <c r="Q82" s="198"/>
      <c r="R82" s="198"/>
      <c r="S82" s="198"/>
      <c r="T82" s="198"/>
      <c r="U82" s="198"/>
      <c r="V82" s="198"/>
      <c r="W82" s="169" t="s">
        <v>10</v>
      </c>
      <c r="X82" s="169"/>
      <c r="Y82" s="169"/>
      <c r="Z82" s="169"/>
      <c r="AA82" s="104"/>
      <c r="AB82" s="104"/>
      <c r="AC82" s="104"/>
      <c r="AD82" s="104"/>
      <c r="AE82" s="104"/>
      <c r="AF82" s="104"/>
      <c r="AG82" s="104"/>
      <c r="AH82" s="104"/>
      <c r="AI82" s="103"/>
      <c r="AJ82" s="103"/>
      <c r="AK82" s="103"/>
      <c r="AL82" s="103"/>
      <c r="AM82" s="103"/>
      <c r="AN82" s="103"/>
      <c r="AO82" s="103"/>
      <c r="AP82" s="103"/>
    </row>
    <row r="83" spans="5:42" ht="14.1" customHeight="1" x14ac:dyDescent="0.25">
      <c r="E83" s="99"/>
      <c r="F83" s="99"/>
      <c r="G83" s="99"/>
      <c r="H83" s="198"/>
      <c r="I83" s="198"/>
      <c r="J83" s="198"/>
      <c r="K83" s="198"/>
      <c r="L83" s="198"/>
      <c r="M83" s="198"/>
      <c r="N83" s="198"/>
      <c r="O83" s="198"/>
      <c r="P83" s="198"/>
      <c r="Q83" s="198"/>
      <c r="R83" s="198"/>
      <c r="S83" s="198"/>
      <c r="T83" s="198"/>
      <c r="U83" s="198"/>
      <c r="V83" s="198"/>
      <c r="W83" s="169"/>
      <c r="X83" s="169"/>
      <c r="Y83" s="169"/>
      <c r="Z83" s="169"/>
      <c r="AA83" s="104"/>
      <c r="AB83" s="104"/>
      <c r="AC83" s="104"/>
      <c r="AD83" s="104"/>
      <c r="AE83" s="104"/>
      <c r="AF83" s="104"/>
      <c r="AG83" s="104"/>
      <c r="AH83" s="104"/>
      <c r="AI83" s="103"/>
      <c r="AJ83" s="103"/>
      <c r="AK83" s="103"/>
      <c r="AL83" s="103"/>
      <c r="AM83" s="103"/>
      <c r="AN83" s="103"/>
      <c r="AO83" s="103"/>
      <c r="AP83" s="103"/>
    </row>
    <row r="84" spans="5:42" ht="14.1" customHeight="1" x14ac:dyDescent="0.25">
      <c r="E84" s="99" t="s">
        <v>29</v>
      </c>
      <c r="F84" s="99"/>
      <c r="G84" s="99"/>
      <c r="H84" s="198" t="s">
        <v>14</v>
      </c>
      <c r="I84" s="198"/>
      <c r="J84" s="198"/>
      <c r="K84" s="198"/>
      <c r="L84" s="198"/>
      <c r="M84" s="198"/>
      <c r="N84" s="198"/>
      <c r="O84" s="198"/>
      <c r="P84" s="198"/>
      <c r="Q84" s="198"/>
      <c r="R84" s="198"/>
      <c r="S84" s="198"/>
      <c r="T84" s="198"/>
      <c r="U84" s="198"/>
      <c r="V84" s="198"/>
      <c r="W84" s="169" t="s">
        <v>10</v>
      </c>
      <c r="X84" s="169"/>
      <c r="Y84" s="169"/>
      <c r="Z84" s="169"/>
      <c r="AA84" s="104"/>
      <c r="AB84" s="104"/>
      <c r="AC84" s="104"/>
      <c r="AD84" s="104"/>
      <c r="AE84" s="104"/>
      <c r="AF84" s="104"/>
      <c r="AG84" s="104"/>
      <c r="AH84" s="104"/>
      <c r="AI84" s="103"/>
      <c r="AJ84" s="103"/>
      <c r="AK84" s="103"/>
      <c r="AL84" s="103"/>
      <c r="AM84" s="103"/>
      <c r="AN84" s="103"/>
      <c r="AO84" s="103"/>
      <c r="AP84" s="103"/>
    </row>
    <row r="85" spans="5:42" ht="14.1" customHeight="1" x14ac:dyDescent="0.25">
      <c r="E85" s="99"/>
      <c r="F85" s="99"/>
      <c r="G85" s="99"/>
      <c r="H85" s="198"/>
      <c r="I85" s="198"/>
      <c r="J85" s="198"/>
      <c r="K85" s="198"/>
      <c r="L85" s="198"/>
      <c r="M85" s="198"/>
      <c r="N85" s="198"/>
      <c r="O85" s="198"/>
      <c r="P85" s="198"/>
      <c r="Q85" s="198"/>
      <c r="R85" s="198"/>
      <c r="S85" s="198"/>
      <c r="T85" s="198"/>
      <c r="U85" s="198"/>
      <c r="V85" s="198"/>
      <c r="W85" s="169"/>
      <c r="X85" s="169"/>
      <c r="Y85" s="169"/>
      <c r="Z85" s="169"/>
      <c r="AA85" s="104"/>
      <c r="AB85" s="104"/>
      <c r="AC85" s="104"/>
      <c r="AD85" s="104"/>
      <c r="AE85" s="104"/>
      <c r="AF85" s="104"/>
      <c r="AG85" s="104"/>
      <c r="AH85" s="104"/>
      <c r="AI85" s="103"/>
      <c r="AJ85" s="103"/>
      <c r="AK85" s="103"/>
      <c r="AL85" s="103"/>
      <c r="AM85" s="103"/>
      <c r="AN85" s="103"/>
      <c r="AO85" s="103"/>
      <c r="AP85" s="103"/>
    </row>
    <row r="86" spans="5:42" ht="14.1" customHeight="1" x14ac:dyDescent="0.25">
      <c r="E86" s="99" t="s">
        <v>30</v>
      </c>
      <c r="F86" s="99"/>
      <c r="G86" s="99"/>
      <c r="H86" s="102" t="s">
        <v>15</v>
      </c>
      <c r="I86" s="102"/>
      <c r="J86" s="102"/>
      <c r="K86" s="102"/>
      <c r="L86" s="102"/>
      <c r="M86" s="102"/>
      <c r="N86" s="102"/>
      <c r="O86" s="102"/>
      <c r="P86" s="102"/>
      <c r="Q86" s="102"/>
      <c r="R86" s="102"/>
      <c r="S86" s="102"/>
      <c r="T86" s="102"/>
      <c r="U86" s="102"/>
      <c r="V86" s="102"/>
      <c r="W86" s="169" t="s">
        <v>10</v>
      </c>
      <c r="X86" s="169"/>
      <c r="Y86" s="169"/>
      <c r="Z86" s="169"/>
      <c r="AA86" s="104"/>
      <c r="AB86" s="104"/>
      <c r="AC86" s="104"/>
      <c r="AD86" s="104"/>
      <c r="AE86" s="104"/>
      <c r="AF86" s="104"/>
      <c r="AG86" s="104"/>
      <c r="AH86" s="104"/>
      <c r="AI86" s="103"/>
      <c r="AJ86" s="103"/>
      <c r="AK86" s="103"/>
      <c r="AL86" s="103"/>
      <c r="AM86" s="103"/>
      <c r="AN86" s="103"/>
      <c r="AO86" s="103"/>
      <c r="AP86" s="103"/>
    </row>
    <row r="87" spans="5:42" ht="14.1" customHeight="1" x14ac:dyDescent="0.25">
      <c r="E87" s="99"/>
      <c r="F87" s="99"/>
      <c r="G87" s="99"/>
      <c r="H87" s="102"/>
      <c r="I87" s="102"/>
      <c r="J87" s="102"/>
      <c r="K87" s="102"/>
      <c r="L87" s="102"/>
      <c r="M87" s="102"/>
      <c r="N87" s="102"/>
      <c r="O87" s="102"/>
      <c r="P87" s="102"/>
      <c r="Q87" s="102"/>
      <c r="R87" s="102"/>
      <c r="S87" s="102"/>
      <c r="T87" s="102"/>
      <c r="U87" s="102"/>
      <c r="V87" s="102"/>
      <c r="W87" s="169"/>
      <c r="X87" s="169"/>
      <c r="Y87" s="169"/>
      <c r="Z87" s="169"/>
      <c r="AA87" s="104"/>
      <c r="AB87" s="104"/>
      <c r="AC87" s="104"/>
      <c r="AD87" s="104"/>
      <c r="AE87" s="104"/>
      <c r="AF87" s="104"/>
      <c r="AG87" s="104"/>
      <c r="AH87" s="104"/>
      <c r="AI87" s="103"/>
      <c r="AJ87" s="103"/>
      <c r="AK87" s="103"/>
      <c r="AL87" s="103"/>
      <c r="AM87" s="103"/>
      <c r="AN87" s="103"/>
      <c r="AO87" s="103"/>
      <c r="AP87" s="103"/>
    </row>
    <row r="88" spans="5:42" ht="14.1" customHeight="1" x14ac:dyDescent="0.25">
      <c r="E88" s="99"/>
      <c r="F88" s="99"/>
      <c r="G88" s="99"/>
      <c r="H88" s="102"/>
      <c r="I88" s="102"/>
      <c r="J88" s="102"/>
      <c r="K88" s="102"/>
      <c r="L88" s="102"/>
      <c r="M88" s="102"/>
      <c r="N88" s="102"/>
      <c r="O88" s="102"/>
      <c r="P88" s="102"/>
      <c r="Q88" s="102"/>
      <c r="R88" s="102"/>
      <c r="S88" s="102"/>
      <c r="T88" s="102"/>
      <c r="U88" s="102"/>
      <c r="V88" s="102"/>
      <c r="W88" s="169"/>
      <c r="X88" s="169"/>
      <c r="Y88" s="169"/>
      <c r="Z88" s="169"/>
      <c r="AA88" s="104"/>
      <c r="AB88" s="104"/>
      <c r="AC88" s="104"/>
      <c r="AD88" s="104"/>
      <c r="AE88" s="104"/>
      <c r="AF88" s="104"/>
      <c r="AG88" s="104"/>
      <c r="AH88" s="104"/>
      <c r="AI88" s="103"/>
      <c r="AJ88" s="103"/>
      <c r="AK88" s="103"/>
      <c r="AL88" s="103"/>
      <c r="AM88" s="103"/>
      <c r="AN88" s="103"/>
      <c r="AO88" s="103"/>
      <c r="AP88" s="103"/>
    </row>
    <row r="89" spans="5:42" ht="14.1" customHeight="1" x14ac:dyDescent="0.25">
      <c r="E89" s="99" t="s">
        <v>31</v>
      </c>
      <c r="F89" s="99"/>
      <c r="G89" s="99"/>
      <c r="H89" s="198" t="s">
        <v>16</v>
      </c>
      <c r="I89" s="198"/>
      <c r="J89" s="198"/>
      <c r="K89" s="198"/>
      <c r="L89" s="198"/>
      <c r="M89" s="198"/>
      <c r="N89" s="198"/>
      <c r="O89" s="198"/>
      <c r="P89" s="198"/>
      <c r="Q89" s="198"/>
      <c r="R89" s="198"/>
      <c r="S89" s="198"/>
      <c r="T89" s="198"/>
      <c r="U89" s="198"/>
      <c r="V89" s="198"/>
      <c r="W89" s="169" t="s">
        <v>34</v>
      </c>
      <c r="X89" s="169"/>
      <c r="Y89" s="169"/>
      <c r="Z89" s="169"/>
      <c r="AA89" s="104"/>
      <c r="AB89" s="104"/>
      <c r="AC89" s="104"/>
      <c r="AD89" s="104"/>
      <c r="AE89" s="104"/>
      <c r="AF89" s="104"/>
      <c r="AG89" s="104"/>
      <c r="AH89" s="104"/>
      <c r="AI89" s="103"/>
      <c r="AJ89" s="103"/>
      <c r="AK89" s="103"/>
      <c r="AL89" s="103"/>
      <c r="AM89" s="103"/>
      <c r="AN89" s="103"/>
      <c r="AO89" s="103"/>
      <c r="AP89" s="103"/>
    </row>
    <row r="90" spans="5:42" ht="14.1" customHeight="1" x14ac:dyDescent="0.25">
      <c r="E90" s="99"/>
      <c r="F90" s="99"/>
      <c r="G90" s="99"/>
      <c r="H90" s="198"/>
      <c r="I90" s="198"/>
      <c r="J90" s="198"/>
      <c r="K90" s="198"/>
      <c r="L90" s="198"/>
      <c r="M90" s="198"/>
      <c r="N90" s="198"/>
      <c r="O90" s="198"/>
      <c r="P90" s="198"/>
      <c r="Q90" s="198"/>
      <c r="R90" s="198"/>
      <c r="S90" s="198"/>
      <c r="T90" s="198"/>
      <c r="U90" s="198"/>
      <c r="V90" s="198"/>
      <c r="W90" s="169"/>
      <c r="X90" s="169"/>
      <c r="Y90" s="169"/>
      <c r="Z90" s="169"/>
      <c r="AA90" s="104"/>
      <c r="AB90" s="104"/>
      <c r="AC90" s="104"/>
      <c r="AD90" s="104"/>
      <c r="AE90" s="104"/>
      <c r="AF90" s="104"/>
      <c r="AG90" s="104"/>
      <c r="AH90" s="104"/>
      <c r="AI90" s="103"/>
      <c r="AJ90" s="103"/>
      <c r="AK90" s="103"/>
      <c r="AL90" s="103"/>
      <c r="AM90" s="103"/>
      <c r="AN90" s="103"/>
      <c r="AO90" s="103"/>
      <c r="AP90" s="103"/>
    </row>
    <row r="91" spans="5:42" ht="14.1" customHeight="1" x14ac:dyDescent="0.25">
      <c r="E91" s="99" t="s">
        <v>32</v>
      </c>
      <c r="F91" s="99"/>
      <c r="G91" s="99"/>
      <c r="H91" s="102" t="s">
        <v>17</v>
      </c>
      <c r="I91" s="102"/>
      <c r="J91" s="102"/>
      <c r="K91" s="102"/>
      <c r="L91" s="102"/>
      <c r="M91" s="102"/>
      <c r="N91" s="102"/>
      <c r="O91" s="102"/>
      <c r="P91" s="102"/>
      <c r="Q91" s="102"/>
      <c r="R91" s="102"/>
      <c r="S91" s="102"/>
      <c r="T91" s="102"/>
      <c r="U91" s="102"/>
      <c r="V91" s="102"/>
      <c r="W91" s="169" t="s">
        <v>34</v>
      </c>
      <c r="X91" s="169"/>
      <c r="Y91" s="169"/>
      <c r="Z91" s="169"/>
      <c r="AA91" s="104"/>
      <c r="AB91" s="104"/>
      <c r="AC91" s="104"/>
      <c r="AD91" s="104"/>
      <c r="AE91" s="104"/>
      <c r="AF91" s="104"/>
      <c r="AG91" s="104"/>
      <c r="AH91" s="104"/>
      <c r="AI91" s="103"/>
      <c r="AJ91" s="103"/>
      <c r="AK91" s="103"/>
      <c r="AL91" s="103"/>
      <c r="AM91" s="103"/>
      <c r="AN91" s="103"/>
      <c r="AO91" s="103"/>
      <c r="AP91" s="103"/>
    </row>
    <row r="92" spans="5:42" ht="14.1" customHeight="1" x14ac:dyDescent="0.25">
      <c r="E92" s="99"/>
      <c r="F92" s="99"/>
      <c r="G92" s="99"/>
      <c r="H92" s="102"/>
      <c r="I92" s="102"/>
      <c r="J92" s="102"/>
      <c r="K92" s="102"/>
      <c r="L92" s="102"/>
      <c r="M92" s="102"/>
      <c r="N92" s="102"/>
      <c r="O92" s="102"/>
      <c r="P92" s="102"/>
      <c r="Q92" s="102"/>
      <c r="R92" s="102"/>
      <c r="S92" s="102"/>
      <c r="T92" s="102"/>
      <c r="U92" s="102"/>
      <c r="V92" s="102"/>
      <c r="W92" s="169"/>
      <c r="X92" s="169"/>
      <c r="Y92" s="169"/>
      <c r="Z92" s="169"/>
      <c r="AA92" s="104"/>
      <c r="AB92" s="104"/>
      <c r="AC92" s="104"/>
      <c r="AD92" s="104"/>
      <c r="AE92" s="104"/>
      <c r="AF92" s="104"/>
      <c r="AG92" s="104"/>
      <c r="AH92" s="104"/>
      <c r="AI92" s="103"/>
      <c r="AJ92" s="103"/>
      <c r="AK92" s="103"/>
      <c r="AL92" s="103"/>
      <c r="AM92" s="103"/>
      <c r="AN92" s="103"/>
      <c r="AO92" s="103"/>
      <c r="AP92" s="103"/>
    </row>
    <row r="93" spans="5:42" ht="14.1" customHeight="1" x14ac:dyDescent="0.25">
      <c r="E93" s="99"/>
      <c r="F93" s="99"/>
      <c r="G93" s="99"/>
      <c r="H93" s="102"/>
      <c r="I93" s="102"/>
      <c r="J93" s="102"/>
      <c r="K93" s="102"/>
      <c r="L93" s="102"/>
      <c r="M93" s="102"/>
      <c r="N93" s="102"/>
      <c r="O93" s="102"/>
      <c r="P93" s="102"/>
      <c r="Q93" s="102"/>
      <c r="R93" s="102"/>
      <c r="S93" s="102"/>
      <c r="T93" s="102"/>
      <c r="U93" s="102"/>
      <c r="V93" s="102"/>
      <c r="W93" s="169"/>
      <c r="X93" s="169"/>
      <c r="Y93" s="169"/>
      <c r="Z93" s="169"/>
      <c r="AA93" s="104"/>
      <c r="AB93" s="104"/>
      <c r="AC93" s="104"/>
      <c r="AD93" s="104"/>
      <c r="AE93" s="104"/>
      <c r="AF93" s="104"/>
      <c r="AG93" s="104"/>
      <c r="AH93" s="104"/>
      <c r="AI93" s="103"/>
      <c r="AJ93" s="103"/>
      <c r="AK93" s="103"/>
      <c r="AL93" s="103"/>
      <c r="AM93" s="103"/>
      <c r="AN93" s="103"/>
      <c r="AO93" s="103"/>
      <c r="AP93" s="103"/>
    </row>
    <row r="94" spans="5:42" ht="14.1" customHeight="1" x14ac:dyDescent="0.25">
      <c r="E94" s="99" t="s">
        <v>33</v>
      </c>
      <c r="F94" s="99"/>
      <c r="G94" s="99"/>
      <c r="H94" s="102" t="s">
        <v>18</v>
      </c>
      <c r="I94" s="102"/>
      <c r="J94" s="102"/>
      <c r="K94" s="102"/>
      <c r="L94" s="102"/>
      <c r="M94" s="102"/>
      <c r="N94" s="102"/>
      <c r="O94" s="102"/>
      <c r="P94" s="102"/>
      <c r="Q94" s="102"/>
      <c r="R94" s="102"/>
      <c r="S94" s="102"/>
      <c r="T94" s="102"/>
      <c r="U94" s="102"/>
      <c r="V94" s="102"/>
      <c r="W94" s="169" t="s">
        <v>35</v>
      </c>
      <c r="X94" s="169"/>
      <c r="Y94" s="169"/>
      <c r="Z94" s="169"/>
      <c r="AA94" s="104"/>
      <c r="AB94" s="104"/>
      <c r="AC94" s="104"/>
      <c r="AD94" s="104"/>
      <c r="AE94" s="104"/>
      <c r="AF94" s="104"/>
      <c r="AG94" s="104"/>
      <c r="AH94" s="104"/>
      <c r="AI94" s="103"/>
      <c r="AJ94" s="103"/>
      <c r="AK94" s="103"/>
      <c r="AL94" s="103"/>
      <c r="AM94" s="103"/>
      <c r="AN94" s="103"/>
      <c r="AO94" s="103"/>
      <c r="AP94" s="103"/>
    </row>
    <row r="95" spans="5:42" ht="14.1" customHeight="1" x14ac:dyDescent="0.25">
      <c r="E95" s="99"/>
      <c r="F95" s="99"/>
      <c r="G95" s="99"/>
      <c r="H95" s="102"/>
      <c r="I95" s="102"/>
      <c r="J95" s="102"/>
      <c r="K95" s="102"/>
      <c r="L95" s="102"/>
      <c r="M95" s="102"/>
      <c r="N95" s="102"/>
      <c r="O95" s="102"/>
      <c r="P95" s="102"/>
      <c r="Q95" s="102"/>
      <c r="R95" s="102"/>
      <c r="S95" s="102"/>
      <c r="T95" s="102"/>
      <c r="U95" s="102"/>
      <c r="V95" s="102"/>
      <c r="W95" s="169"/>
      <c r="X95" s="169"/>
      <c r="Y95" s="169"/>
      <c r="Z95" s="169"/>
      <c r="AA95" s="104"/>
      <c r="AB95" s="104"/>
      <c r="AC95" s="104"/>
      <c r="AD95" s="104"/>
      <c r="AE95" s="104"/>
      <c r="AF95" s="104"/>
      <c r="AG95" s="104"/>
      <c r="AH95" s="104"/>
      <c r="AI95" s="103"/>
      <c r="AJ95" s="103"/>
      <c r="AK95" s="103"/>
      <c r="AL95" s="103"/>
      <c r="AM95" s="103"/>
      <c r="AN95" s="103"/>
      <c r="AO95" s="103"/>
      <c r="AP95" s="103"/>
    </row>
    <row r="96" spans="5:42" ht="14.1" customHeight="1" x14ac:dyDescent="0.25">
      <c r="E96" s="99"/>
      <c r="F96" s="99"/>
      <c r="G96" s="99"/>
      <c r="H96" s="102"/>
      <c r="I96" s="102"/>
      <c r="J96" s="102"/>
      <c r="K96" s="102"/>
      <c r="L96" s="102"/>
      <c r="M96" s="102"/>
      <c r="N96" s="102"/>
      <c r="O96" s="102"/>
      <c r="P96" s="102"/>
      <c r="Q96" s="102"/>
      <c r="R96" s="102"/>
      <c r="S96" s="102"/>
      <c r="T96" s="102"/>
      <c r="U96" s="102"/>
      <c r="V96" s="102"/>
      <c r="W96" s="169"/>
      <c r="X96" s="169"/>
      <c r="Y96" s="169"/>
      <c r="Z96" s="169"/>
      <c r="AA96" s="104"/>
      <c r="AB96" s="104"/>
      <c r="AC96" s="104"/>
      <c r="AD96" s="104"/>
      <c r="AE96" s="104"/>
      <c r="AF96" s="104"/>
      <c r="AG96" s="104"/>
      <c r="AH96" s="104"/>
      <c r="AI96" s="103"/>
      <c r="AJ96" s="103"/>
      <c r="AK96" s="103"/>
      <c r="AL96" s="103"/>
      <c r="AM96" s="103"/>
      <c r="AN96" s="103"/>
      <c r="AO96" s="103"/>
      <c r="AP96" s="103"/>
    </row>
    <row r="99" spans="5:42" ht="12.75" x14ac:dyDescent="0.25"/>
    <row r="100" spans="5:42" ht="12.75" x14ac:dyDescent="0.25"/>
    <row r="101" spans="5:42" ht="12.75" x14ac:dyDescent="0.25"/>
    <row r="102" spans="5:42" ht="12.75" x14ac:dyDescent="0.25"/>
    <row r="103" spans="5:42" ht="12.75" x14ac:dyDescent="0.25"/>
    <row r="104" spans="5:42" ht="14.1" customHeight="1" x14ac:dyDescent="0.25">
      <c r="E104" s="15" t="s">
        <v>36</v>
      </c>
    </row>
    <row r="105" spans="5:42" ht="14.1" customHeight="1" x14ac:dyDescent="0.25">
      <c r="E105" s="98" t="s">
        <v>4</v>
      </c>
      <c r="F105" s="98"/>
      <c r="G105" s="98"/>
      <c r="H105" s="98" t="s">
        <v>5</v>
      </c>
      <c r="I105" s="98"/>
      <c r="J105" s="98"/>
      <c r="K105" s="98"/>
      <c r="L105" s="98"/>
      <c r="M105" s="98"/>
      <c r="N105" s="98"/>
      <c r="O105" s="98"/>
      <c r="P105" s="98"/>
      <c r="Q105" s="98"/>
      <c r="R105" s="98"/>
      <c r="S105" s="98"/>
      <c r="T105" s="98" t="s">
        <v>37</v>
      </c>
      <c r="U105" s="98"/>
      <c r="V105" s="98"/>
      <c r="W105" s="98"/>
      <c r="X105" s="98" t="s">
        <v>38</v>
      </c>
      <c r="Y105" s="98"/>
      <c r="Z105" s="98"/>
      <c r="AA105" s="98"/>
      <c r="AB105" s="98"/>
      <c r="AC105" s="98"/>
      <c r="AD105" s="98"/>
      <c r="AE105" s="98"/>
      <c r="AF105" s="98"/>
      <c r="AG105" s="98" t="s">
        <v>39</v>
      </c>
      <c r="AH105" s="98"/>
      <c r="AI105" s="98"/>
      <c r="AJ105" s="98"/>
      <c r="AK105" s="98"/>
      <c r="AL105" s="98"/>
      <c r="AM105" s="98"/>
      <c r="AN105" s="98"/>
      <c r="AO105" s="98"/>
      <c r="AP105" s="98"/>
    </row>
    <row r="106" spans="5:42" ht="14.1" customHeight="1" x14ac:dyDescent="0.25">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row>
    <row r="107" spans="5:42" ht="14.1" customHeight="1" x14ac:dyDescent="0.25">
      <c r="E107" s="98">
        <v>1</v>
      </c>
      <c r="F107" s="98"/>
      <c r="G107" s="98"/>
      <c r="H107" s="98">
        <v>2</v>
      </c>
      <c r="I107" s="98"/>
      <c r="J107" s="98"/>
      <c r="K107" s="98"/>
      <c r="L107" s="98"/>
      <c r="M107" s="98"/>
      <c r="N107" s="98"/>
      <c r="O107" s="98"/>
      <c r="P107" s="98"/>
      <c r="Q107" s="98"/>
      <c r="R107" s="98"/>
      <c r="S107" s="98"/>
      <c r="T107" s="98">
        <v>3</v>
      </c>
      <c r="U107" s="98"/>
      <c r="V107" s="98"/>
      <c r="W107" s="98"/>
      <c r="X107" s="98">
        <v>4</v>
      </c>
      <c r="Y107" s="98"/>
      <c r="Z107" s="98"/>
      <c r="AA107" s="98"/>
      <c r="AB107" s="98"/>
      <c r="AC107" s="98"/>
      <c r="AD107" s="98"/>
      <c r="AE107" s="98"/>
      <c r="AF107" s="98"/>
      <c r="AG107" s="98">
        <v>5</v>
      </c>
      <c r="AH107" s="98"/>
      <c r="AI107" s="98"/>
      <c r="AJ107" s="98"/>
      <c r="AK107" s="98"/>
      <c r="AL107" s="98"/>
      <c r="AM107" s="98"/>
      <c r="AN107" s="98"/>
      <c r="AO107" s="98"/>
      <c r="AP107" s="98"/>
    </row>
    <row r="108" spans="5:42" ht="14.1" customHeight="1" x14ac:dyDescent="0.25">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row>
    <row r="109" spans="5:42" ht="14.1" customHeight="1" x14ac:dyDescent="0.25">
      <c r="E109" s="200" t="s">
        <v>41</v>
      </c>
      <c r="F109" s="200"/>
      <c r="G109" s="200"/>
      <c r="H109" s="220" t="s">
        <v>40</v>
      </c>
      <c r="I109" s="220"/>
      <c r="J109" s="220"/>
      <c r="K109" s="220"/>
      <c r="L109" s="220"/>
      <c r="M109" s="220"/>
      <c r="N109" s="220"/>
      <c r="O109" s="220"/>
      <c r="P109" s="220"/>
      <c r="Q109" s="220"/>
      <c r="R109" s="220"/>
      <c r="S109" s="220"/>
      <c r="T109" s="220"/>
      <c r="U109" s="220"/>
      <c r="V109" s="220"/>
      <c r="W109" s="220"/>
      <c r="X109" s="220"/>
      <c r="Y109" s="220"/>
      <c r="Z109" s="220"/>
      <c r="AA109" s="220"/>
      <c r="AB109" s="220"/>
      <c r="AC109" s="220"/>
      <c r="AD109" s="220"/>
      <c r="AE109" s="220"/>
      <c r="AF109" s="220"/>
      <c r="AG109" s="220"/>
      <c r="AH109" s="220"/>
      <c r="AI109" s="220"/>
      <c r="AJ109" s="220"/>
      <c r="AK109" s="220"/>
      <c r="AL109" s="220"/>
      <c r="AM109" s="220"/>
      <c r="AN109" s="220"/>
      <c r="AO109" s="220"/>
      <c r="AP109" s="220"/>
    </row>
    <row r="110" spans="5:42" ht="14.1" customHeight="1" x14ac:dyDescent="0.25">
      <c r="E110" s="200"/>
      <c r="F110" s="200"/>
      <c r="G110" s="200"/>
      <c r="H110" s="220"/>
      <c r="I110" s="220"/>
      <c r="J110" s="220"/>
      <c r="K110" s="220"/>
      <c r="L110" s="220"/>
      <c r="M110" s="220"/>
      <c r="N110" s="220"/>
      <c r="O110" s="220"/>
      <c r="P110" s="220"/>
      <c r="Q110" s="220"/>
      <c r="R110" s="220"/>
      <c r="S110" s="220"/>
      <c r="T110" s="220"/>
      <c r="U110" s="220"/>
      <c r="V110" s="220"/>
      <c r="W110" s="220"/>
      <c r="X110" s="220"/>
      <c r="Y110" s="220"/>
      <c r="Z110" s="220"/>
      <c r="AA110" s="220"/>
      <c r="AB110" s="220"/>
      <c r="AC110" s="220"/>
      <c r="AD110" s="220"/>
      <c r="AE110" s="220"/>
      <c r="AF110" s="220"/>
      <c r="AG110" s="220"/>
      <c r="AH110" s="220"/>
      <c r="AI110" s="220"/>
      <c r="AJ110" s="220"/>
      <c r="AK110" s="220"/>
      <c r="AL110" s="220"/>
      <c r="AM110" s="220"/>
      <c r="AN110" s="220"/>
      <c r="AO110" s="220"/>
      <c r="AP110" s="220"/>
    </row>
    <row r="111" spans="5:42" ht="168" customHeight="1" x14ac:dyDescent="0.25">
      <c r="E111" s="99" t="s">
        <v>45</v>
      </c>
      <c r="F111" s="99"/>
      <c r="G111" s="99"/>
      <c r="H111" s="102" t="s">
        <v>47</v>
      </c>
      <c r="I111" s="198"/>
      <c r="J111" s="198"/>
      <c r="K111" s="198"/>
      <c r="L111" s="198"/>
      <c r="M111" s="198"/>
      <c r="N111" s="198"/>
      <c r="O111" s="198"/>
      <c r="P111" s="198"/>
      <c r="Q111" s="198"/>
      <c r="R111" s="198"/>
      <c r="S111" s="198"/>
      <c r="T111" s="98" t="s">
        <v>34</v>
      </c>
      <c r="U111" s="98"/>
      <c r="V111" s="98"/>
      <c r="W111" s="98"/>
      <c r="X111" s="104"/>
      <c r="Y111" s="104"/>
      <c r="Z111" s="104"/>
      <c r="AA111" s="104"/>
      <c r="AB111" s="104"/>
      <c r="AC111" s="104"/>
      <c r="AD111" s="104"/>
      <c r="AE111" s="104"/>
      <c r="AF111" s="104"/>
      <c r="AG111" s="103"/>
      <c r="AH111" s="103"/>
      <c r="AI111" s="103"/>
      <c r="AJ111" s="103"/>
      <c r="AK111" s="103"/>
      <c r="AL111" s="103"/>
      <c r="AM111" s="103"/>
      <c r="AN111" s="103"/>
      <c r="AO111" s="103"/>
      <c r="AP111" s="103"/>
    </row>
    <row r="112" spans="5:42" ht="54" customHeight="1" x14ac:dyDescent="0.25">
      <c r="E112" s="99"/>
      <c r="F112" s="99"/>
      <c r="G112" s="99"/>
      <c r="H112" s="198"/>
      <c r="I112" s="198"/>
      <c r="J112" s="198"/>
      <c r="K112" s="198"/>
      <c r="L112" s="198"/>
      <c r="M112" s="198"/>
      <c r="N112" s="198"/>
      <c r="O112" s="198"/>
      <c r="P112" s="198"/>
      <c r="Q112" s="198"/>
      <c r="R112" s="198"/>
      <c r="S112" s="198"/>
      <c r="T112" s="98"/>
      <c r="U112" s="98"/>
      <c r="V112" s="98"/>
      <c r="W112" s="98"/>
      <c r="X112" s="104"/>
      <c r="Y112" s="104"/>
      <c r="Z112" s="104"/>
      <c r="AA112" s="104"/>
      <c r="AB112" s="104"/>
      <c r="AC112" s="104"/>
      <c r="AD112" s="104"/>
      <c r="AE112" s="104"/>
      <c r="AF112" s="104"/>
      <c r="AG112" s="103"/>
      <c r="AH112" s="103"/>
      <c r="AI112" s="103"/>
      <c r="AJ112" s="103"/>
      <c r="AK112" s="103"/>
      <c r="AL112" s="103"/>
      <c r="AM112" s="103"/>
      <c r="AN112" s="103"/>
      <c r="AO112" s="103"/>
      <c r="AP112" s="103"/>
    </row>
    <row r="113" spans="5:42" ht="55.5" customHeight="1" x14ac:dyDescent="0.25">
      <c r="E113" s="99" t="s">
        <v>48</v>
      </c>
      <c r="F113" s="99"/>
      <c r="G113" s="99"/>
      <c r="H113" s="102" t="s">
        <v>46</v>
      </c>
      <c r="I113" s="102"/>
      <c r="J113" s="102"/>
      <c r="K113" s="102"/>
      <c r="L113" s="102"/>
      <c r="M113" s="102"/>
      <c r="N113" s="102"/>
      <c r="O113" s="102"/>
      <c r="P113" s="102"/>
      <c r="Q113" s="102"/>
      <c r="R113" s="102"/>
      <c r="S113" s="102"/>
      <c r="T113" s="98" t="s">
        <v>53</v>
      </c>
      <c r="U113" s="98"/>
      <c r="V113" s="98"/>
      <c r="W113" s="98"/>
      <c r="X113" s="104"/>
      <c r="Y113" s="104"/>
      <c r="Z113" s="104"/>
      <c r="AA113" s="104"/>
      <c r="AB113" s="104"/>
      <c r="AC113" s="104"/>
      <c r="AD113" s="104"/>
      <c r="AE113" s="104"/>
      <c r="AF113" s="104"/>
      <c r="AG113" s="103"/>
      <c r="AH113" s="103"/>
      <c r="AI113" s="103"/>
      <c r="AJ113" s="103"/>
      <c r="AK113" s="103"/>
      <c r="AL113" s="103"/>
      <c r="AM113" s="103"/>
      <c r="AN113" s="103"/>
      <c r="AO113" s="103"/>
      <c r="AP113" s="103"/>
    </row>
    <row r="114" spans="5:42" ht="151.5" customHeight="1" x14ac:dyDescent="0.25">
      <c r="E114" s="99"/>
      <c r="F114" s="99"/>
      <c r="G114" s="99"/>
      <c r="H114" s="102"/>
      <c r="I114" s="102"/>
      <c r="J114" s="102"/>
      <c r="K114" s="102"/>
      <c r="L114" s="102"/>
      <c r="M114" s="102"/>
      <c r="N114" s="102"/>
      <c r="O114" s="102"/>
      <c r="P114" s="102"/>
      <c r="Q114" s="102"/>
      <c r="R114" s="102"/>
      <c r="S114" s="102"/>
      <c r="T114" s="98"/>
      <c r="U114" s="98"/>
      <c r="V114" s="98"/>
      <c r="W114" s="98"/>
      <c r="X114" s="104"/>
      <c r="Y114" s="104"/>
      <c r="Z114" s="104"/>
      <c r="AA114" s="104"/>
      <c r="AB114" s="104"/>
      <c r="AC114" s="104"/>
      <c r="AD114" s="104"/>
      <c r="AE114" s="104"/>
      <c r="AF114" s="104"/>
      <c r="AG114" s="103"/>
      <c r="AH114" s="103"/>
      <c r="AI114" s="103"/>
      <c r="AJ114" s="103"/>
      <c r="AK114" s="103"/>
      <c r="AL114" s="103"/>
      <c r="AM114" s="103"/>
      <c r="AN114" s="103"/>
      <c r="AO114" s="103"/>
      <c r="AP114" s="103"/>
    </row>
    <row r="115" spans="5:42" ht="14.1" customHeight="1" x14ac:dyDescent="0.25">
      <c r="E115" s="200" t="s">
        <v>42</v>
      </c>
      <c r="F115" s="200"/>
      <c r="G115" s="200"/>
      <c r="H115" s="221" t="s">
        <v>49</v>
      </c>
      <c r="I115" s="221"/>
      <c r="J115" s="221"/>
      <c r="K115" s="221"/>
      <c r="L115" s="221"/>
      <c r="M115" s="221"/>
      <c r="N115" s="221"/>
      <c r="O115" s="221"/>
      <c r="P115" s="221"/>
      <c r="Q115" s="221"/>
      <c r="R115" s="221"/>
      <c r="S115" s="221"/>
      <c r="T115" s="221"/>
      <c r="U115" s="221"/>
      <c r="V115" s="221"/>
      <c r="W115" s="221"/>
      <c r="X115" s="221"/>
      <c r="Y115" s="221"/>
      <c r="Z115" s="221"/>
      <c r="AA115" s="221"/>
      <c r="AB115" s="221"/>
      <c r="AC115" s="221"/>
      <c r="AD115" s="221"/>
      <c r="AE115" s="221"/>
      <c r="AF115" s="221"/>
      <c r="AG115" s="221"/>
      <c r="AH115" s="221"/>
      <c r="AI115" s="221"/>
      <c r="AJ115" s="221"/>
      <c r="AK115" s="221"/>
      <c r="AL115" s="221"/>
      <c r="AM115" s="221"/>
      <c r="AN115" s="221"/>
      <c r="AO115" s="221"/>
      <c r="AP115" s="221"/>
    </row>
    <row r="116" spans="5:42" ht="14.1" customHeight="1" x14ac:dyDescent="0.25">
      <c r="E116" s="200"/>
      <c r="F116" s="200"/>
      <c r="G116" s="200"/>
      <c r="H116" s="221"/>
      <c r="I116" s="221"/>
      <c r="J116" s="221"/>
      <c r="K116" s="221"/>
      <c r="L116" s="221"/>
      <c r="M116" s="221"/>
      <c r="N116" s="221"/>
      <c r="O116" s="221"/>
      <c r="P116" s="221"/>
      <c r="Q116" s="221"/>
      <c r="R116" s="221"/>
      <c r="S116" s="221"/>
      <c r="T116" s="221"/>
      <c r="U116" s="221"/>
      <c r="V116" s="221"/>
      <c r="W116" s="221"/>
      <c r="X116" s="221"/>
      <c r="Y116" s="221"/>
      <c r="Z116" s="221"/>
      <c r="AA116" s="221"/>
      <c r="AB116" s="221"/>
      <c r="AC116" s="221"/>
      <c r="AD116" s="221"/>
      <c r="AE116" s="221"/>
      <c r="AF116" s="221"/>
      <c r="AG116" s="221"/>
      <c r="AH116" s="221"/>
      <c r="AI116" s="221"/>
      <c r="AJ116" s="221"/>
      <c r="AK116" s="221"/>
      <c r="AL116" s="221"/>
      <c r="AM116" s="221"/>
      <c r="AN116" s="221"/>
      <c r="AO116" s="221"/>
      <c r="AP116" s="221"/>
    </row>
    <row r="117" spans="5:42" ht="14.1" customHeight="1" x14ac:dyDescent="0.25">
      <c r="E117" s="99" t="s">
        <v>50</v>
      </c>
      <c r="F117" s="99"/>
      <c r="G117" s="99"/>
      <c r="H117" s="102" t="s">
        <v>56</v>
      </c>
      <c r="I117" s="198"/>
      <c r="J117" s="198"/>
      <c r="K117" s="198"/>
      <c r="L117" s="198"/>
      <c r="M117" s="198"/>
      <c r="N117" s="198"/>
      <c r="O117" s="198"/>
      <c r="P117" s="198"/>
      <c r="Q117" s="198"/>
      <c r="R117" s="198"/>
      <c r="S117" s="198"/>
      <c r="T117" s="98" t="s">
        <v>34</v>
      </c>
      <c r="U117" s="98"/>
      <c r="V117" s="98"/>
      <c r="W117" s="98"/>
      <c r="X117" s="104"/>
      <c r="Y117" s="104"/>
      <c r="Z117" s="104"/>
      <c r="AA117" s="104"/>
      <c r="AB117" s="104"/>
      <c r="AC117" s="104"/>
      <c r="AD117" s="104"/>
      <c r="AE117" s="104"/>
      <c r="AF117" s="104"/>
      <c r="AG117" s="103"/>
      <c r="AH117" s="103"/>
      <c r="AI117" s="103"/>
      <c r="AJ117" s="103"/>
      <c r="AK117" s="103"/>
      <c r="AL117" s="103"/>
      <c r="AM117" s="103"/>
      <c r="AN117" s="103"/>
      <c r="AO117" s="103"/>
      <c r="AP117" s="103"/>
    </row>
    <row r="118" spans="5:42" ht="14.1" customHeight="1" x14ac:dyDescent="0.25">
      <c r="E118" s="99"/>
      <c r="F118" s="99"/>
      <c r="G118" s="99"/>
      <c r="H118" s="198"/>
      <c r="I118" s="198"/>
      <c r="J118" s="198"/>
      <c r="K118" s="198"/>
      <c r="L118" s="198"/>
      <c r="M118" s="198"/>
      <c r="N118" s="198"/>
      <c r="O118" s="198"/>
      <c r="P118" s="198"/>
      <c r="Q118" s="198"/>
      <c r="R118" s="198"/>
      <c r="S118" s="198"/>
      <c r="T118" s="98"/>
      <c r="U118" s="98"/>
      <c r="V118" s="98"/>
      <c r="W118" s="98"/>
      <c r="X118" s="104"/>
      <c r="Y118" s="104"/>
      <c r="Z118" s="104"/>
      <c r="AA118" s="104"/>
      <c r="AB118" s="104"/>
      <c r="AC118" s="104"/>
      <c r="AD118" s="104"/>
      <c r="AE118" s="104"/>
      <c r="AF118" s="104"/>
      <c r="AG118" s="103"/>
      <c r="AH118" s="103"/>
      <c r="AI118" s="103"/>
      <c r="AJ118" s="103"/>
      <c r="AK118" s="103"/>
      <c r="AL118" s="103"/>
      <c r="AM118" s="103"/>
      <c r="AN118" s="103"/>
      <c r="AO118" s="103"/>
      <c r="AP118" s="103"/>
    </row>
    <row r="119" spans="5:42" ht="40.5" customHeight="1" x14ac:dyDescent="0.25">
      <c r="E119" s="99" t="s">
        <v>51</v>
      </c>
      <c r="F119" s="99"/>
      <c r="G119" s="99"/>
      <c r="H119" s="102" t="s">
        <v>57</v>
      </c>
      <c r="I119" s="102"/>
      <c r="J119" s="102"/>
      <c r="K119" s="102"/>
      <c r="L119" s="102"/>
      <c r="M119" s="102"/>
      <c r="N119" s="102"/>
      <c r="O119" s="102"/>
      <c r="P119" s="102"/>
      <c r="Q119" s="102"/>
      <c r="R119" s="102"/>
      <c r="S119" s="102"/>
      <c r="T119" s="98" t="s">
        <v>53</v>
      </c>
      <c r="U119" s="98"/>
      <c r="V119" s="98"/>
      <c r="W119" s="98"/>
      <c r="X119" s="104"/>
      <c r="Y119" s="104"/>
      <c r="Z119" s="104"/>
      <c r="AA119" s="104"/>
      <c r="AB119" s="104"/>
      <c r="AC119" s="104"/>
      <c r="AD119" s="104"/>
      <c r="AE119" s="104"/>
      <c r="AF119" s="104"/>
      <c r="AG119" s="103"/>
      <c r="AH119" s="103"/>
      <c r="AI119" s="103"/>
      <c r="AJ119" s="103"/>
      <c r="AK119" s="103"/>
      <c r="AL119" s="103"/>
      <c r="AM119" s="103"/>
      <c r="AN119" s="103"/>
      <c r="AO119" s="103"/>
      <c r="AP119" s="103"/>
    </row>
    <row r="120" spans="5:42" ht="40.5" customHeight="1" x14ac:dyDescent="0.25">
      <c r="E120" s="99"/>
      <c r="F120" s="99"/>
      <c r="G120" s="99"/>
      <c r="H120" s="102"/>
      <c r="I120" s="102"/>
      <c r="J120" s="102"/>
      <c r="K120" s="102"/>
      <c r="L120" s="102"/>
      <c r="M120" s="102"/>
      <c r="N120" s="102"/>
      <c r="O120" s="102"/>
      <c r="P120" s="102"/>
      <c r="Q120" s="102"/>
      <c r="R120" s="102"/>
      <c r="S120" s="102"/>
      <c r="T120" s="98"/>
      <c r="U120" s="98"/>
      <c r="V120" s="98"/>
      <c r="W120" s="98"/>
      <c r="X120" s="104"/>
      <c r="Y120" s="104"/>
      <c r="Z120" s="104"/>
      <c r="AA120" s="104"/>
      <c r="AB120" s="104"/>
      <c r="AC120" s="104"/>
      <c r="AD120" s="104"/>
      <c r="AE120" s="104"/>
      <c r="AF120" s="104"/>
      <c r="AG120" s="103"/>
      <c r="AH120" s="103"/>
      <c r="AI120" s="103"/>
      <c r="AJ120" s="103"/>
      <c r="AK120" s="103"/>
      <c r="AL120" s="103"/>
      <c r="AM120" s="103"/>
      <c r="AN120" s="103"/>
      <c r="AO120" s="103"/>
      <c r="AP120" s="103"/>
    </row>
    <row r="121" spans="5:42" ht="39" customHeight="1" x14ac:dyDescent="0.25">
      <c r="E121" s="99" t="s">
        <v>52</v>
      </c>
      <c r="F121" s="99"/>
      <c r="G121" s="99"/>
      <c r="H121" s="102" t="s">
        <v>58</v>
      </c>
      <c r="I121" s="102"/>
      <c r="J121" s="102"/>
      <c r="K121" s="102"/>
      <c r="L121" s="102"/>
      <c r="M121" s="102"/>
      <c r="N121" s="102"/>
      <c r="O121" s="102"/>
      <c r="P121" s="102"/>
      <c r="Q121" s="102"/>
      <c r="R121" s="102"/>
      <c r="S121" s="102"/>
      <c r="T121" s="98" t="s">
        <v>12</v>
      </c>
      <c r="U121" s="98"/>
      <c r="V121" s="98"/>
      <c r="W121" s="98"/>
      <c r="X121" s="104"/>
      <c r="Y121" s="104"/>
      <c r="Z121" s="104"/>
      <c r="AA121" s="104"/>
      <c r="AB121" s="104"/>
      <c r="AC121" s="104"/>
      <c r="AD121" s="104"/>
      <c r="AE121" s="104"/>
      <c r="AF121" s="104"/>
      <c r="AG121" s="103"/>
      <c r="AH121" s="103"/>
      <c r="AI121" s="103"/>
      <c r="AJ121" s="103"/>
      <c r="AK121" s="103"/>
      <c r="AL121" s="103"/>
      <c r="AM121" s="103"/>
      <c r="AN121" s="103"/>
      <c r="AO121" s="103"/>
      <c r="AP121" s="103"/>
    </row>
    <row r="122" spans="5:42" ht="37.5" customHeight="1" x14ac:dyDescent="0.25">
      <c r="E122" s="99"/>
      <c r="F122" s="99"/>
      <c r="G122" s="99"/>
      <c r="H122" s="102"/>
      <c r="I122" s="102"/>
      <c r="J122" s="102"/>
      <c r="K122" s="102"/>
      <c r="L122" s="102"/>
      <c r="M122" s="102"/>
      <c r="N122" s="102"/>
      <c r="O122" s="102"/>
      <c r="P122" s="102"/>
      <c r="Q122" s="102"/>
      <c r="R122" s="102"/>
      <c r="S122" s="102"/>
      <c r="T122" s="98"/>
      <c r="U122" s="98"/>
      <c r="V122" s="98"/>
      <c r="W122" s="98"/>
      <c r="X122" s="104"/>
      <c r="Y122" s="104"/>
      <c r="Z122" s="104"/>
      <c r="AA122" s="104"/>
      <c r="AB122" s="104"/>
      <c r="AC122" s="104"/>
      <c r="AD122" s="104"/>
      <c r="AE122" s="104"/>
      <c r="AF122" s="104"/>
      <c r="AG122" s="103"/>
      <c r="AH122" s="103"/>
      <c r="AI122" s="103"/>
      <c r="AJ122" s="103"/>
      <c r="AK122" s="103"/>
      <c r="AL122" s="103"/>
      <c r="AM122" s="103"/>
      <c r="AN122" s="103"/>
      <c r="AO122" s="103"/>
      <c r="AP122" s="103"/>
    </row>
    <row r="123" spans="5:42" ht="14.1" customHeight="1" x14ac:dyDescent="0.25">
      <c r="E123" s="200" t="s">
        <v>43</v>
      </c>
      <c r="F123" s="200"/>
      <c r="G123" s="200"/>
      <c r="H123" s="221" t="s">
        <v>59</v>
      </c>
      <c r="I123" s="221"/>
      <c r="J123" s="221"/>
      <c r="K123" s="221"/>
      <c r="L123" s="221"/>
      <c r="M123" s="221"/>
      <c r="N123" s="221"/>
      <c r="O123" s="221"/>
      <c r="P123" s="221"/>
      <c r="Q123" s="221"/>
      <c r="R123" s="221"/>
      <c r="S123" s="221"/>
      <c r="T123" s="221"/>
      <c r="U123" s="221"/>
      <c r="V123" s="221"/>
      <c r="W123" s="221"/>
      <c r="X123" s="221"/>
      <c r="Y123" s="221"/>
      <c r="Z123" s="221"/>
      <c r="AA123" s="221"/>
      <c r="AB123" s="221"/>
      <c r="AC123" s="221"/>
      <c r="AD123" s="221"/>
      <c r="AE123" s="221"/>
      <c r="AF123" s="221"/>
      <c r="AG123" s="221"/>
      <c r="AH123" s="221"/>
      <c r="AI123" s="221"/>
      <c r="AJ123" s="221"/>
      <c r="AK123" s="221"/>
      <c r="AL123" s="221"/>
      <c r="AM123" s="221"/>
      <c r="AN123" s="221"/>
      <c r="AO123" s="221"/>
      <c r="AP123" s="221"/>
    </row>
    <row r="124" spans="5:42" ht="14.1" customHeight="1" x14ac:dyDescent="0.25">
      <c r="E124" s="200"/>
      <c r="F124" s="200"/>
      <c r="G124" s="200"/>
      <c r="H124" s="221"/>
      <c r="I124" s="221"/>
      <c r="J124" s="221"/>
      <c r="K124" s="221"/>
      <c r="L124" s="221"/>
      <c r="M124" s="221"/>
      <c r="N124" s="221"/>
      <c r="O124" s="221"/>
      <c r="P124" s="221"/>
      <c r="Q124" s="221"/>
      <c r="R124" s="221"/>
      <c r="S124" s="221"/>
      <c r="T124" s="221"/>
      <c r="U124" s="221"/>
      <c r="V124" s="221"/>
      <c r="W124" s="221"/>
      <c r="X124" s="221"/>
      <c r="Y124" s="221"/>
      <c r="Z124" s="221"/>
      <c r="AA124" s="221"/>
      <c r="AB124" s="221"/>
      <c r="AC124" s="221"/>
      <c r="AD124" s="221"/>
      <c r="AE124" s="221"/>
      <c r="AF124" s="221"/>
      <c r="AG124" s="221"/>
      <c r="AH124" s="221"/>
      <c r="AI124" s="221"/>
      <c r="AJ124" s="221"/>
      <c r="AK124" s="221"/>
      <c r="AL124" s="221"/>
      <c r="AM124" s="221"/>
      <c r="AN124" s="221"/>
      <c r="AO124" s="221"/>
      <c r="AP124" s="221"/>
    </row>
    <row r="125" spans="5:42" ht="14.1" customHeight="1" x14ac:dyDescent="0.25">
      <c r="E125" s="99" t="s">
        <v>54</v>
      </c>
      <c r="F125" s="99"/>
      <c r="G125" s="99"/>
      <c r="H125" s="102" t="s">
        <v>60</v>
      </c>
      <c r="I125" s="198"/>
      <c r="J125" s="198"/>
      <c r="K125" s="198"/>
      <c r="L125" s="198"/>
      <c r="M125" s="198"/>
      <c r="N125" s="198"/>
      <c r="O125" s="198"/>
      <c r="P125" s="198"/>
      <c r="Q125" s="198"/>
      <c r="R125" s="198"/>
      <c r="S125" s="198"/>
      <c r="T125" s="98" t="s">
        <v>34</v>
      </c>
      <c r="U125" s="98"/>
      <c r="V125" s="98"/>
      <c r="W125" s="98"/>
      <c r="X125" s="104"/>
      <c r="Y125" s="104"/>
      <c r="Z125" s="104"/>
      <c r="AA125" s="104"/>
      <c r="AB125" s="104"/>
      <c r="AC125" s="104"/>
      <c r="AD125" s="104"/>
      <c r="AE125" s="104"/>
      <c r="AF125" s="104"/>
      <c r="AG125" s="103"/>
      <c r="AH125" s="103"/>
      <c r="AI125" s="103"/>
      <c r="AJ125" s="103"/>
      <c r="AK125" s="103"/>
      <c r="AL125" s="103"/>
      <c r="AM125" s="103"/>
      <c r="AN125" s="103"/>
      <c r="AO125" s="103"/>
      <c r="AP125" s="103"/>
    </row>
    <row r="126" spans="5:42" ht="14.1" customHeight="1" x14ac:dyDescent="0.25">
      <c r="E126" s="99"/>
      <c r="F126" s="99"/>
      <c r="G126" s="99"/>
      <c r="H126" s="198"/>
      <c r="I126" s="198"/>
      <c r="J126" s="198"/>
      <c r="K126" s="198"/>
      <c r="L126" s="198"/>
      <c r="M126" s="198"/>
      <c r="N126" s="198"/>
      <c r="O126" s="198"/>
      <c r="P126" s="198"/>
      <c r="Q126" s="198"/>
      <c r="R126" s="198"/>
      <c r="S126" s="198"/>
      <c r="T126" s="98"/>
      <c r="U126" s="98"/>
      <c r="V126" s="98"/>
      <c r="W126" s="98"/>
      <c r="X126" s="104"/>
      <c r="Y126" s="104"/>
      <c r="Z126" s="104"/>
      <c r="AA126" s="104"/>
      <c r="AB126" s="104"/>
      <c r="AC126" s="104"/>
      <c r="AD126" s="104"/>
      <c r="AE126" s="104"/>
      <c r="AF126" s="104"/>
      <c r="AG126" s="103"/>
      <c r="AH126" s="103"/>
      <c r="AI126" s="103"/>
      <c r="AJ126" s="103"/>
      <c r="AK126" s="103"/>
      <c r="AL126" s="103"/>
      <c r="AM126" s="103"/>
      <c r="AN126" s="103"/>
      <c r="AO126" s="103"/>
      <c r="AP126" s="103"/>
    </row>
    <row r="127" spans="5:42" ht="123" customHeight="1" x14ac:dyDescent="0.25">
      <c r="E127" s="99" t="s">
        <v>55</v>
      </c>
      <c r="F127" s="99"/>
      <c r="G127" s="99"/>
      <c r="H127" s="102" t="s">
        <v>61</v>
      </c>
      <c r="I127" s="102"/>
      <c r="J127" s="102"/>
      <c r="K127" s="102"/>
      <c r="L127" s="102"/>
      <c r="M127" s="102"/>
      <c r="N127" s="102"/>
      <c r="O127" s="102"/>
      <c r="P127" s="102"/>
      <c r="Q127" s="102"/>
      <c r="R127" s="102"/>
      <c r="S127" s="102"/>
      <c r="T127" s="98" t="s">
        <v>53</v>
      </c>
      <c r="U127" s="98"/>
      <c r="V127" s="98"/>
      <c r="W127" s="98"/>
      <c r="X127" s="104"/>
      <c r="Y127" s="104"/>
      <c r="Z127" s="104"/>
      <c r="AA127" s="104"/>
      <c r="AB127" s="104"/>
      <c r="AC127" s="104"/>
      <c r="AD127" s="104"/>
      <c r="AE127" s="104"/>
      <c r="AF127" s="104"/>
      <c r="AG127" s="103"/>
      <c r="AH127" s="103"/>
      <c r="AI127" s="103"/>
      <c r="AJ127" s="103"/>
      <c r="AK127" s="103"/>
      <c r="AL127" s="103"/>
      <c r="AM127" s="103"/>
      <c r="AN127" s="103"/>
      <c r="AO127" s="103"/>
      <c r="AP127" s="103"/>
    </row>
    <row r="128" spans="5:42" ht="42" customHeight="1" x14ac:dyDescent="0.25">
      <c r="E128" s="99"/>
      <c r="F128" s="99"/>
      <c r="G128" s="99"/>
      <c r="H128" s="102"/>
      <c r="I128" s="102"/>
      <c r="J128" s="102"/>
      <c r="K128" s="102"/>
      <c r="L128" s="102"/>
      <c r="M128" s="102"/>
      <c r="N128" s="102"/>
      <c r="O128" s="102"/>
      <c r="P128" s="102"/>
      <c r="Q128" s="102"/>
      <c r="R128" s="102"/>
      <c r="S128" s="102"/>
      <c r="T128" s="98"/>
      <c r="U128" s="98"/>
      <c r="V128" s="98"/>
      <c r="W128" s="98"/>
      <c r="X128" s="104"/>
      <c r="Y128" s="104"/>
      <c r="Z128" s="104"/>
      <c r="AA128" s="104"/>
      <c r="AB128" s="104"/>
      <c r="AC128" s="104"/>
      <c r="AD128" s="104"/>
      <c r="AE128" s="104"/>
      <c r="AF128" s="104"/>
      <c r="AG128" s="103"/>
      <c r="AH128" s="103"/>
      <c r="AI128" s="103"/>
      <c r="AJ128" s="103"/>
      <c r="AK128" s="103"/>
      <c r="AL128" s="103"/>
      <c r="AM128" s="103"/>
      <c r="AN128" s="103"/>
      <c r="AO128" s="103"/>
      <c r="AP128" s="103"/>
    </row>
    <row r="129" spans="5:42" ht="14.1" customHeight="1" x14ac:dyDescent="0.25">
      <c r="E129" s="200" t="s">
        <v>44</v>
      </c>
      <c r="F129" s="200"/>
      <c r="G129" s="200"/>
      <c r="H129" s="221" t="s">
        <v>62</v>
      </c>
      <c r="I129" s="221"/>
      <c r="J129" s="221"/>
      <c r="K129" s="221"/>
      <c r="L129" s="221"/>
      <c r="M129" s="221"/>
      <c r="N129" s="221"/>
      <c r="O129" s="221"/>
      <c r="P129" s="221"/>
      <c r="Q129" s="221"/>
      <c r="R129" s="221"/>
      <c r="S129" s="221"/>
      <c r="T129" s="221"/>
      <c r="U129" s="221"/>
      <c r="V129" s="221"/>
      <c r="W129" s="221"/>
      <c r="X129" s="221"/>
      <c r="Y129" s="221"/>
      <c r="Z129" s="221"/>
      <c r="AA129" s="221"/>
      <c r="AB129" s="221"/>
      <c r="AC129" s="221"/>
      <c r="AD129" s="221"/>
      <c r="AE129" s="221"/>
      <c r="AF129" s="221"/>
      <c r="AG129" s="221"/>
      <c r="AH129" s="221"/>
      <c r="AI129" s="221"/>
      <c r="AJ129" s="221"/>
      <c r="AK129" s="221"/>
      <c r="AL129" s="221"/>
      <c r="AM129" s="221"/>
      <c r="AN129" s="221"/>
      <c r="AO129" s="221"/>
      <c r="AP129" s="221"/>
    </row>
    <row r="130" spans="5:42" ht="14.1" customHeight="1" x14ac:dyDescent="0.25">
      <c r="E130" s="200"/>
      <c r="F130" s="200"/>
      <c r="G130" s="200"/>
      <c r="H130" s="221"/>
      <c r="I130" s="221"/>
      <c r="J130" s="221"/>
      <c r="K130" s="221"/>
      <c r="L130" s="221"/>
      <c r="M130" s="221"/>
      <c r="N130" s="221"/>
      <c r="O130" s="221"/>
      <c r="P130" s="221"/>
      <c r="Q130" s="221"/>
      <c r="R130" s="221"/>
      <c r="S130" s="221"/>
      <c r="T130" s="221"/>
      <c r="U130" s="221"/>
      <c r="V130" s="221"/>
      <c r="W130" s="221"/>
      <c r="X130" s="221"/>
      <c r="Y130" s="221"/>
      <c r="Z130" s="221"/>
      <c r="AA130" s="221"/>
      <c r="AB130" s="221"/>
      <c r="AC130" s="221"/>
      <c r="AD130" s="221"/>
      <c r="AE130" s="221"/>
      <c r="AF130" s="221"/>
      <c r="AG130" s="221"/>
      <c r="AH130" s="221"/>
      <c r="AI130" s="221"/>
      <c r="AJ130" s="221"/>
      <c r="AK130" s="221"/>
      <c r="AL130" s="221"/>
      <c r="AM130" s="221"/>
      <c r="AN130" s="221"/>
      <c r="AO130" s="221"/>
      <c r="AP130" s="221"/>
    </row>
    <row r="131" spans="5:42" ht="14.1" customHeight="1" x14ac:dyDescent="0.25">
      <c r="E131" s="200" t="s">
        <v>63</v>
      </c>
      <c r="F131" s="200"/>
      <c r="G131" s="200"/>
      <c r="H131" s="221" t="s">
        <v>65</v>
      </c>
      <c r="I131" s="221"/>
      <c r="J131" s="221"/>
      <c r="K131" s="221"/>
      <c r="L131" s="221"/>
      <c r="M131" s="221"/>
      <c r="N131" s="221"/>
      <c r="O131" s="221"/>
      <c r="P131" s="221"/>
      <c r="Q131" s="221"/>
      <c r="R131" s="221"/>
      <c r="S131" s="221"/>
      <c r="T131" s="221"/>
      <c r="U131" s="221"/>
      <c r="V131" s="221"/>
      <c r="W131" s="221"/>
      <c r="X131" s="221"/>
      <c r="Y131" s="221"/>
      <c r="Z131" s="221"/>
      <c r="AA131" s="221"/>
      <c r="AB131" s="221"/>
      <c r="AC131" s="221"/>
      <c r="AD131" s="221"/>
      <c r="AE131" s="221"/>
      <c r="AF131" s="221"/>
      <c r="AG131" s="221"/>
      <c r="AH131" s="221"/>
      <c r="AI131" s="221"/>
      <c r="AJ131" s="221"/>
      <c r="AK131" s="221"/>
      <c r="AL131" s="221"/>
      <c r="AM131" s="221"/>
      <c r="AN131" s="221"/>
      <c r="AO131" s="221"/>
      <c r="AP131" s="221"/>
    </row>
    <row r="132" spans="5:42" ht="14.1" customHeight="1" x14ac:dyDescent="0.25">
      <c r="E132" s="200"/>
      <c r="F132" s="200"/>
      <c r="G132" s="200"/>
      <c r="H132" s="221"/>
      <c r="I132" s="221"/>
      <c r="J132" s="221"/>
      <c r="K132" s="221"/>
      <c r="L132" s="221"/>
      <c r="M132" s="221"/>
      <c r="N132" s="221"/>
      <c r="O132" s="221"/>
      <c r="P132" s="221"/>
      <c r="Q132" s="221"/>
      <c r="R132" s="221"/>
      <c r="S132" s="221"/>
      <c r="T132" s="221"/>
      <c r="U132" s="221"/>
      <c r="V132" s="221"/>
      <c r="W132" s="221"/>
      <c r="X132" s="221"/>
      <c r="Y132" s="221"/>
      <c r="Z132" s="221"/>
      <c r="AA132" s="221"/>
      <c r="AB132" s="221"/>
      <c r="AC132" s="221"/>
      <c r="AD132" s="221"/>
      <c r="AE132" s="221"/>
      <c r="AF132" s="221"/>
      <c r="AG132" s="221"/>
      <c r="AH132" s="221"/>
      <c r="AI132" s="221"/>
      <c r="AJ132" s="221"/>
      <c r="AK132" s="221"/>
      <c r="AL132" s="221"/>
      <c r="AM132" s="221"/>
      <c r="AN132" s="221"/>
      <c r="AO132" s="221"/>
      <c r="AP132" s="221"/>
    </row>
    <row r="133" spans="5:42" ht="14.1" customHeight="1" x14ac:dyDescent="0.25">
      <c r="E133" s="99" t="s">
        <v>68</v>
      </c>
      <c r="F133" s="99"/>
      <c r="G133" s="99"/>
      <c r="H133" s="102" t="s">
        <v>66</v>
      </c>
      <c r="I133" s="198"/>
      <c r="J133" s="198"/>
      <c r="K133" s="198"/>
      <c r="L133" s="198"/>
      <c r="M133" s="198"/>
      <c r="N133" s="198"/>
      <c r="O133" s="198"/>
      <c r="P133" s="198"/>
      <c r="Q133" s="198"/>
      <c r="R133" s="198"/>
      <c r="S133" s="198"/>
      <c r="T133" s="98" t="s">
        <v>10</v>
      </c>
      <c r="U133" s="98"/>
      <c r="V133" s="98"/>
      <c r="W133" s="98"/>
      <c r="X133" s="104"/>
      <c r="Y133" s="104"/>
      <c r="Z133" s="104"/>
      <c r="AA133" s="104"/>
      <c r="AB133" s="104"/>
      <c r="AC133" s="104"/>
      <c r="AD133" s="104"/>
      <c r="AE133" s="104"/>
      <c r="AF133" s="104"/>
      <c r="AG133" s="103"/>
      <c r="AH133" s="103"/>
      <c r="AI133" s="103"/>
      <c r="AJ133" s="103"/>
      <c r="AK133" s="103"/>
      <c r="AL133" s="103"/>
      <c r="AM133" s="103"/>
      <c r="AN133" s="103"/>
      <c r="AO133" s="103"/>
      <c r="AP133" s="103"/>
    </row>
    <row r="134" spans="5:42" ht="14.1" customHeight="1" x14ac:dyDescent="0.25">
      <c r="E134" s="99"/>
      <c r="F134" s="99"/>
      <c r="G134" s="99"/>
      <c r="H134" s="198"/>
      <c r="I134" s="198"/>
      <c r="J134" s="198"/>
      <c r="K134" s="198"/>
      <c r="L134" s="198"/>
      <c r="M134" s="198"/>
      <c r="N134" s="198"/>
      <c r="O134" s="198"/>
      <c r="P134" s="198"/>
      <c r="Q134" s="198"/>
      <c r="R134" s="198"/>
      <c r="S134" s="198"/>
      <c r="T134" s="98"/>
      <c r="U134" s="98"/>
      <c r="V134" s="98"/>
      <c r="W134" s="98"/>
      <c r="X134" s="104"/>
      <c r="Y134" s="104"/>
      <c r="Z134" s="104"/>
      <c r="AA134" s="104"/>
      <c r="AB134" s="104"/>
      <c r="AC134" s="104"/>
      <c r="AD134" s="104"/>
      <c r="AE134" s="104"/>
      <c r="AF134" s="104"/>
      <c r="AG134" s="103"/>
      <c r="AH134" s="103"/>
      <c r="AI134" s="103"/>
      <c r="AJ134" s="103"/>
      <c r="AK134" s="103"/>
      <c r="AL134" s="103"/>
      <c r="AM134" s="103"/>
      <c r="AN134" s="103"/>
      <c r="AO134" s="103"/>
      <c r="AP134" s="103"/>
    </row>
    <row r="135" spans="5:42" ht="14.1" customHeight="1" x14ac:dyDescent="0.25">
      <c r="E135" s="99" t="s">
        <v>69</v>
      </c>
      <c r="F135" s="99"/>
      <c r="G135" s="99"/>
      <c r="H135" s="102" t="s">
        <v>67</v>
      </c>
      <c r="I135" s="102"/>
      <c r="J135" s="102"/>
      <c r="K135" s="102"/>
      <c r="L135" s="102"/>
      <c r="M135" s="102"/>
      <c r="N135" s="102"/>
      <c r="O135" s="102"/>
      <c r="P135" s="102"/>
      <c r="Q135" s="102"/>
      <c r="R135" s="102"/>
      <c r="S135" s="102"/>
      <c r="T135" s="98" t="s">
        <v>34</v>
      </c>
      <c r="U135" s="98"/>
      <c r="V135" s="98"/>
      <c r="W135" s="98"/>
      <c r="X135" s="104"/>
      <c r="Y135" s="104"/>
      <c r="Z135" s="104"/>
      <c r="AA135" s="104"/>
      <c r="AB135" s="104"/>
      <c r="AC135" s="104"/>
      <c r="AD135" s="104"/>
      <c r="AE135" s="104"/>
      <c r="AF135" s="104"/>
      <c r="AG135" s="103"/>
      <c r="AH135" s="103"/>
      <c r="AI135" s="103"/>
      <c r="AJ135" s="103"/>
      <c r="AK135" s="103"/>
      <c r="AL135" s="103"/>
      <c r="AM135" s="103"/>
      <c r="AN135" s="103"/>
      <c r="AO135" s="103"/>
      <c r="AP135" s="103"/>
    </row>
    <row r="136" spans="5:42" ht="50.25" customHeight="1" x14ac:dyDescent="0.25">
      <c r="E136" s="99"/>
      <c r="F136" s="99"/>
      <c r="G136" s="99"/>
      <c r="H136" s="102"/>
      <c r="I136" s="102"/>
      <c r="J136" s="102"/>
      <c r="K136" s="102"/>
      <c r="L136" s="102"/>
      <c r="M136" s="102"/>
      <c r="N136" s="102"/>
      <c r="O136" s="102"/>
      <c r="P136" s="102"/>
      <c r="Q136" s="102"/>
      <c r="R136" s="102"/>
      <c r="S136" s="102"/>
      <c r="T136" s="98"/>
      <c r="U136" s="98"/>
      <c r="V136" s="98"/>
      <c r="W136" s="98"/>
      <c r="X136" s="104"/>
      <c r="Y136" s="104"/>
      <c r="Z136" s="104"/>
      <c r="AA136" s="104"/>
      <c r="AB136" s="104"/>
      <c r="AC136" s="104"/>
      <c r="AD136" s="104"/>
      <c r="AE136" s="104"/>
      <c r="AF136" s="104"/>
      <c r="AG136" s="103"/>
      <c r="AH136" s="103"/>
      <c r="AI136" s="103"/>
      <c r="AJ136" s="103"/>
      <c r="AK136" s="103"/>
      <c r="AL136" s="103"/>
      <c r="AM136" s="103"/>
      <c r="AN136" s="103"/>
      <c r="AO136" s="103"/>
      <c r="AP136" s="103"/>
    </row>
    <row r="137" spans="5:42" ht="54" customHeight="1" x14ac:dyDescent="0.25">
      <c r="E137" s="99" t="s">
        <v>70</v>
      </c>
      <c r="F137" s="99"/>
      <c r="G137" s="99"/>
      <c r="H137" s="102" t="s">
        <v>71</v>
      </c>
      <c r="I137" s="102"/>
      <c r="J137" s="102"/>
      <c r="K137" s="102"/>
      <c r="L137" s="102"/>
      <c r="M137" s="102"/>
      <c r="N137" s="102"/>
      <c r="O137" s="102"/>
      <c r="P137" s="102"/>
      <c r="Q137" s="102"/>
      <c r="R137" s="102"/>
      <c r="S137" s="102"/>
      <c r="T137" s="98" t="s">
        <v>53</v>
      </c>
      <c r="U137" s="98"/>
      <c r="V137" s="98"/>
      <c r="W137" s="98"/>
      <c r="X137" s="104"/>
      <c r="Y137" s="104"/>
      <c r="Z137" s="104"/>
      <c r="AA137" s="104"/>
      <c r="AB137" s="104"/>
      <c r="AC137" s="104"/>
      <c r="AD137" s="104"/>
      <c r="AE137" s="104"/>
      <c r="AF137" s="104"/>
      <c r="AG137" s="103"/>
      <c r="AH137" s="103"/>
      <c r="AI137" s="103"/>
      <c r="AJ137" s="103"/>
      <c r="AK137" s="103"/>
      <c r="AL137" s="103"/>
      <c r="AM137" s="103"/>
      <c r="AN137" s="103"/>
      <c r="AO137" s="103"/>
      <c r="AP137" s="103"/>
    </row>
    <row r="138" spans="5:42" ht="73.5" customHeight="1" x14ac:dyDescent="0.25">
      <c r="E138" s="99"/>
      <c r="F138" s="99"/>
      <c r="G138" s="99"/>
      <c r="H138" s="102"/>
      <c r="I138" s="102"/>
      <c r="J138" s="102"/>
      <c r="K138" s="102"/>
      <c r="L138" s="102"/>
      <c r="M138" s="102"/>
      <c r="N138" s="102"/>
      <c r="O138" s="102"/>
      <c r="P138" s="102"/>
      <c r="Q138" s="102"/>
      <c r="R138" s="102"/>
      <c r="S138" s="102"/>
      <c r="T138" s="98"/>
      <c r="U138" s="98"/>
      <c r="V138" s="98"/>
      <c r="W138" s="98"/>
      <c r="X138" s="104"/>
      <c r="Y138" s="104"/>
      <c r="Z138" s="104"/>
      <c r="AA138" s="104"/>
      <c r="AB138" s="104"/>
      <c r="AC138" s="104"/>
      <c r="AD138" s="104"/>
      <c r="AE138" s="104"/>
      <c r="AF138" s="104"/>
      <c r="AG138" s="103"/>
      <c r="AH138" s="103"/>
      <c r="AI138" s="103"/>
      <c r="AJ138" s="103"/>
      <c r="AK138" s="103"/>
      <c r="AL138" s="103"/>
      <c r="AM138" s="103"/>
      <c r="AN138" s="103"/>
      <c r="AO138" s="103"/>
      <c r="AP138" s="103"/>
    </row>
    <row r="139" spans="5:42" ht="14.1" customHeight="1" x14ac:dyDescent="0.25">
      <c r="E139" s="200" t="s">
        <v>64</v>
      </c>
      <c r="F139" s="200"/>
      <c r="G139" s="200"/>
      <c r="H139" s="221" t="s">
        <v>75</v>
      </c>
      <c r="I139" s="221"/>
      <c r="J139" s="221"/>
      <c r="K139" s="221"/>
      <c r="L139" s="221"/>
      <c r="M139" s="221"/>
      <c r="N139" s="221"/>
      <c r="O139" s="221"/>
      <c r="P139" s="221"/>
      <c r="Q139" s="221"/>
      <c r="R139" s="221"/>
      <c r="S139" s="221"/>
      <c r="T139" s="221"/>
      <c r="U139" s="221"/>
      <c r="V139" s="221"/>
      <c r="W139" s="221"/>
      <c r="X139" s="221"/>
      <c r="Y139" s="221"/>
      <c r="Z139" s="221"/>
      <c r="AA139" s="221"/>
      <c r="AB139" s="221"/>
      <c r="AC139" s="221"/>
      <c r="AD139" s="221"/>
      <c r="AE139" s="221"/>
      <c r="AF139" s="221"/>
      <c r="AG139" s="221"/>
      <c r="AH139" s="221"/>
      <c r="AI139" s="221"/>
      <c r="AJ139" s="221"/>
      <c r="AK139" s="221"/>
      <c r="AL139" s="221"/>
      <c r="AM139" s="221"/>
      <c r="AN139" s="221"/>
      <c r="AO139" s="221"/>
      <c r="AP139" s="221"/>
    </row>
    <row r="140" spans="5:42" ht="14.1" customHeight="1" x14ac:dyDescent="0.25">
      <c r="E140" s="200"/>
      <c r="F140" s="200"/>
      <c r="G140" s="200"/>
      <c r="H140" s="221"/>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c r="AG140" s="221"/>
      <c r="AH140" s="221"/>
      <c r="AI140" s="221"/>
      <c r="AJ140" s="221"/>
      <c r="AK140" s="221"/>
      <c r="AL140" s="221"/>
      <c r="AM140" s="221"/>
      <c r="AN140" s="221"/>
      <c r="AO140" s="221"/>
      <c r="AP140" s="221"/>
    </row>
    <row r="141" spans="5:42" ht="14.1" customHeight="1" x14ac:dyDescent="0.25">
      <c r="E141" s="99" t="s">
        <v>72</v>
      </c>
      <c r="F141" s="99"/>
      <c r="G141" s="99"/>
      <c r="H141" s="102" t="s">
        <v>66</v>
      </c>
      <c r="I141" s="198"/>
      <c r="J141" s="198"/>
      <c r="K141" s="198"/>
      <c r="L141" s="198"/>
      <c r="M141" s="198"/>
      <c r="N141" s="198"/>
      <c r="O141" s="198"/>
      <c r="P141" s="198"/>
      <c r="Q141" s="198"/>
      <c r="R141" s="198"/>
      <c r="S141" s="198"/>
      <c r="T141" s="98" t="s">
        <v>10</v>
      </c>
      <c r="U141" s="98"/>
      <c r="V141" s="98"/>
      <c r="W141" s="98"/>
      <c r="X141" s="104"/>
      <c r="Y141" s="104"/>
      <c r="Z141" s="104"/>
      <c r="AA141" s="104"/>
      <c r="AB141" s="104"/>
      <c r="AC141" s="104"/>
      <c r="AD141" s="104"/>
      <c r="AE141" s="104"/>
      <c r="AF141" s="104"/>
      <c r="AG141" s="103"/>
      <c r="AH141" s="103"/>
      <c r="AI141" s="103"/>
      <c r="AJ141" s="103"/>
      <c r="AK141" s="103"/>
      <c r="AL141" s="103"/>
      <c r="AM141" s="103"/>
      <c r="AN141" s="103"/>
      <c r="AO141" s="103"/>
      <c r="AP141" s="103"/>
    </row>
    <row r="142" spans="5:42" ht="14.1" customHeight="1" x14ac:dyDescent="0.25">
      <c r="E142" s="99"/>
      <c r="F142" s="99"/>
      <c r="G142" s="99"/>
      <c r="H142" s="198"/>
      <c r="I142" s="198"/>
      <c r="J142" s="198"/>
      <c r="K142" s="198"/>
      <c r="L142" s="198"/>
      <c r="M142" s="198"/>
      <c r="N142" s="198"/>
      <c r="O142" s="198"/>
      <c r="P142" s="198"/>
      <c r="Q142" s="198"/>
      <c r="R142" s="198"/>
      <c r="S142" s="198"/>
      <c r="T142" s="98"/>
      <c r="U142" s="98"/>
      <c r="V142" s="98"/>
      <c r="W142" s="98"/>
      <c r="X142" s="104"/>
      <c r="Y142" s="104"/>
      <c r="Z142" s="104"/>
      <c r="AA142" s="104"/>
      <c r="AB142" s="104"/>
      <c r="AC142" s="104"/>
      <c r="AD142" s="104"/>
      <c r="AE142" s="104"/>
      <c r="AF142" s="104"/>
      <c r="AG142" s="103"/>
      <c r="AH142" s="103"/>
      <c r="AI142" s="103"/>
      <c r="AJ142" s="103"/>
      <c r="AK142" s="103"/>
      <c r="AL142" s="103"/>
      <c r="AM142" s="103"/>
      <c r="AN142" s="103"/>
      <c r="AO142" s="103"/>
      <c r="AP142" s="103"/>
    </row>
    <row r="143" spans="5:42" ht="110.25" customHeight="1" x14ac:dyDescent="0.25">
      <c r="E143" s="99" t="s">
        <v>73</v>
      </c>
      <c r="F143" s="99"/>
      <c r="G143" s="99"/>
      <c r="H143" s="102" t="s">
        <v>67</v>
      </c>
      <c r="I143" s="102"/>
      <c r="J143" s="102"/>
      <c r="K143" s="102"/>
      <c r="L143" s="102"/>
      <c r="M143" s="102"/>
      <c r="N143" s="102"/>
      <c r="O143" s="102"/>
      <c r="P143" s="102"/>
      <c r="Q143" s="102"/>
      <c r="R143" s="102"/>
      <c r="S143" s="102"/>
      <c r="T143" s="98" t="s">
        <v>34</v>
      </c>
      <c r="U143" s="98"/>
      <c r="V143" s="98"/>
      <c r="W143" s="98"/>
      <c r="X143" s="104"/>
      <c r="Y143" s="104"/>
      <c r="Z143" s="104"/>
      <c r="AA143" s="104"/>
      <c r="AB143" s="104"/>
      <c r="AC143" s="104"/>
      <c r="AD143" s="104"/>
      <c r="AE143" s="104"/>
      <c r="AF143" s="104"/>
      <c r="AG143" s="103"/>
      <c r="AH143" s="103"/>
      <c r="AI143" s="103"/>
      <c r="AJ143" s="103"/>
      <c r="AK143" s="103"/>
      <c r="AL143" s="103"/>
      <c r="AM143" s="103"/>
      <c r="AN143" s="103"/>
      <c r="AO143" s="103"/>
      <c r="AP143" s="103"/>
    </row>
    <row r="144" spans="5:42" ht="14.1" customHeight="1" x14ac:dyDescent="0.25">
      <c r="E144" s="99"/>
      <c r="F144" s="99"/>
      <c r="G144" s="99"/>
      <c r="H144" s="102"/>
      <c r="I144" s="102"/>
      <c r="J144" s="102"/>
      <c r="K144" s="102"/>
      <c r="L144" s="102"/>
      <c r="M144" s="102"/>
      <c r="N144" s="102"/>
      <c r="O144" s="102"/>
      <c r="P144" s="102"/>
      <c r="Q144" s="102"/>
      <c r="R144" s="102"/>
      <c r="S144" s="102"/>
      <c r="T144" s="98"/>
      <c r="U144" s="98"/>
      <c r="V144" s="98"/>
      <c r="W144" s="98"/>
      <c r="X144" s="104"/>
      <c r="Y144" s="104"/>
      <c r="Z144" s="104"/>
      <c r="AA144" s="104"/>
      <c r="AB144" s="104"/>
      <c r="AC144" s="104"/>
      <c r="AD144" s="104"/>
      <c r="AE144" s="104"/>
      <c r="AF144" s="104"/>
      <c r="AG144" s="103"/>
      <c r="AH144" s="103"/>
      <c r="AI144" s="103"/>
      <c r="AJ144" s="103"/>
      <c r="AK144" s="103"/>
      <c r="AL144" s="103"/>
      <c r="AM144" s="103"/>
      <c r="AN144" s="103"/>
      <c r="AO144" s="103"/>
      <c r="AP144" s="103"/>
    </row>
    <row r="145" spans="5:42" ht="135.75" customHeight="1" x14ac:dyDescent="0.25">
      <c r="E145" s="99" t="s">
        <v>74</v>
      </c>
      <c r="F145" s="99"/>
      <c r="G145" s="99"/>
      <c r="H145" s="102" t="s">
        <v>71</v>
      </c>
      <c r="I145" s="102"/>
      <c r="J145" s="102"/>
      <c r="K145" s="102"/>
      <c r="L145" s="102"/>
      <c r="M145" s="102"/>
      <c r="N145" s="102"/>
      <c r="O145" s="102"/>
      <c r="P145" s="102"/>
      <c r="Q145" s="102"/>
      <c r="R145" s="102"/>
      <c r="S145" s="102"/>
      <c r="T145" s="98" t="s">
        <v>53</v>
      </c>
      <c r="U145" s="98"/>
      <c r="V145" s="98"/>
      <c r="W145" s="98"/>
      <c r="X145" s="104"/>
      <c r="Y145" s="104"/>
      <c r="Z145" s="104"/>
      <c r="AA145" s="104"/>
      <c r="AB145" s="104"/>
      <c r="AC145" s="104"/>
      <c r="AD145" s="104"/>
      <c r="AE145" s="104"/>
      <c r="AF145" s="104"/>
      <c r="AG145" s="103"/>
      <c r="AH145" s="103"/>
      <c r="AI145" s="103"/>
      <c r="AJ145" s="103"/>
      <c r="AK145" s="103"/>
      <c r="AL145" s="103"/>
      <c r="AM145" s="103"/>
      <c r="AN145" s="103"/>
      <c r="AO145" s="103"/>
      <c r="AP145" s="103"/>
    </row>
    <row r="146" spans="5:42" ht="177.75" customHeight="1" x14ac:dyDescent="0.25">
      <c r="E146" s="99"/>
      <c r="F146" s="99"/>
      <c r="G146" s="99"/>
      <c r="H146" s="102"/>
      <c r="I146" s="102"/>
      <c r="J146" s="102"/>
      <c r="K146" s="102"/>
      <c r="L146" s="102"/>
      <c r="M146" s="102"/>
      <c r="N146" s="102"/>
      <c r="O146" s="102"/>
      <c r="P146" s="102"/>
      <c r="Q146" s="102"/>
      <c r="R146" s="102"/>
      <c r="S146" s="102"/>
      <c r="T146" s="98"/>
      <c r="U146" s="98"/>
      <c r="V146" s="98"/>
      <c r="W146" s="98"/>
      <c r="X146" s="104"/>
      <c r="Y146" s="104"/>
      <c r="Z146" s="104"/>
      <c r="AA146" s="104"/>
      <c r="AB146" s="104"/>
      <c r="AC146" s="104"/>
      <c r="AD146" s="104"/>
      <c r="AE146" s="104"/>
      <c r="AF146" s="104"/>
      <c r="AG146" s="103"/>
      <c r="AH146" s="103"/>
      <c r="AI146" s="103"/>
      <c r="AJ146" s="103"/>
      <c r="AK146" s="103"/>
      <c r="AL146" s="103"/>
      <c r="AM146" s="103"/>
      <c r="AN146" s="103"/>
      <c r="AO146" s="103"/>
      <c r="AP146" s="103"/>
    </row>
    <row r="147" spans="5:42" ht="14.1" customHeight="1" x14ac:dyDescent="0.25">
      <c r="E147" s="200" t="s">
        <v>76</v>
      </c>
      <c r="F147" s="200"/>
      <c r="G147" s="200"/>
      <c r="H147" s="221" t="s">
        <v>314</v>
      </c>
      <c r="I147" s="221"/>
      <c r="J147" s="221"/>
      <c r="K147" s="221"/>
      <c r="L147" s="221"/>
      <c r="M147" s="221"/>
      <c r="N147" s="221"/>
      <c r="O147" s="221"/>
      <c r="P147" s="221"/>
      <c r="Q147" s="221"/>
      <c r="R147" s="221"/>
      <c r="S147" s="221"/>
      <c r="T147" s="221"/>
      <c r="U147" s="221"/>
      <c r="V147" s="221"/>
      <c r="W147" s="221"/>
      <c r="X147" s="221"/>
      <c r="Y147" s="221"/>
      <c r="Z147" s="221"/>
      <c r="AA147" s="221"/>
      <c r="AB147" s="221"/>
      <c r="AC147" s="221"/>
      <c r="AD147" s="221"/>
      <c r="AE147" s="221"/>
      <c r="AF147" s="221"/>
      <c r="AG147" s="221"/>
      <c r="AH147" s="221"/>
      <c r="AI147" s="221"/>
      <c r="AJ147" s="221"/>
      <c r="AK147" s="221"/>
      <c r="AL147" s="221"/>
      <c r="AM147" s="221"/>
      <c r="AN147" s="221"/>
      <c r="AO147" s="221"/>
      <c r="AP147" s="221"/>
    </row>
    <row r="148" spans="5:42" ht="14.1" customHeight="1" x14ac:dyDescent="0.25">
      <c r="E148" s="200"/>
      <c r="F148" s="200"/>
      <c r="G148" s="200"/>
      <c r="H148" s="221"/>
      <c r="I148" s="221"/>
      <c r="J148" s="221"/>
      <c r="K148" s="221"/>
      <c r="L148" s="221"/>
      <c r="M148" s="221"/>
      <c r="N148" s="221"/>
      <c r="O148" s="221"/>
      <c r="P148" s="221"/>
      <c r="Q148" s="221"/>
      <c r="R148" s="221"/>
      <c r="S148" s="221"/>
      <c r="T148" s="221"/>
      <c r="U148" s="221"/>
      <c r="V148" s="221"/>
      <c r="W148" s="221"/>
      <c r="X148" s="221"/>
      <c r="Y148" s="221"/>
      <c r="Z148" s="221"/>
      <c r="AA148" s="221"/>
      <c r="AB148" s="221"/>
      <c r="AC148" s="221"/>
      <c r="AD148" s="221"/>
      <c r="AE148" s="221"/>
      <c r="AF148" s="221"/>
      <c r="AG148" s="221"/>
      <c r="AH148" s="221"/>
      <c r="AI148" s="221"/>
      <c r="AJ148" s="221"/>
      <c r="AK148" s="221"/>
      <c r="AL148" s="221"/>
      <c r="AM148" s="221"/>
      <c r="AN148" s="221"/>
      <c r="AO148" s="221"/>
      <c r="AP148" s="221"/>
    </row>
    <row r="149" spans="5:42" ht="14.1" customHeight="1" x14ac:dyDescent="0.25">
      <c r="E149" s="99" t="s">
        <v>77</v>
      </c>
      <c r="F149" s="99"/>
      <c r="G149" s="99"/>
      <c r="H149" s="102" t="s">
        <v>80</v>
      </c>
      <c r="I149" s="198"/>
      <c r="J149" s="198"/>
      <c r="K149" s="198"/>
      <c r="L149" s="198"/>
      <c r="M149" s="198"/>
      <c r="N149" s="198"/>
      <c r="O149" s="198"/>
      <c r="P149" s="198"/>
      <c r="Q149" s="198"/>
      <c r="R149" s="198"/>
      <c r="S149" s="198"/>
      <c r="T149" s="98" t="s">
        <v>10</v>
      </c>
      <c r="U149" s="98"/>
      <c r="V149" s="98"/>
      <c r="W149" s="98"/>
      <c r="X149" s="104"/>
      <c r="Y149" s="104"/>
      <c r="Z149" s="104"/>
      <c r="AA149" s="104"/>
      <c r="AB149" s="104"/>
      <c r="AC149" s="104"/>
      <c r="AD149" s="104"/>
      <c r="AE149" s="104"/>
      <c r="AF149" s="104"/>
      <c r="AG149" s="103"/>
      <c r="AH149" s="103"/>
      <c r="AI149" s="103"/>
      <c r="AJ149" s="103"/>
      <c r="AK149" s="103"/>
      <c r="AL149" s="103"/>
      <c r="AM149" s="103"/>
      <c r="AN149" s="103"/>
      <c r="AO149" s="103"/>
      <c r="AP149" s="103"/>
    </row>
    <row r="150" spans="5:42" ht="36.75" customHeight="1" x14ac:dyDescent="0.25">
      <c r="E150" s="99"/>
      <c r="F150" s="99"/>
      <c r="G150" s="99"/>
      <c r="H150" s="198"/>
      <c r="I150" s="198"/>
      <c r="J150" s="198"/>
      <c r="K150" s="198"/>
      <c r="L150" s="198"/>
      <c r="M150" s="198"/>
      <c r="N150" s="198"/>
      <c r="O150" s="198"/>
      <c r="P150" s="198"/>
      <c r="Q150" s="198"/>
      <c r="R150" s="198"/>
      <c r="S150" s="198"/>
      <c r="T150" s="98"/>
      <c r="U150" s="98"/>
      <c r="V150" s="98"/>
      <c r="W150" s="98"/>
      <c r="X150" s="104"/>
      <c r="Y150" s="104"/>
      <c r="Z150" s="104"/>
      <c r="AA150" s="104"/>
      <c r="AB150" s="104"/>
      <c r="AC150" s="104"/>
      <c r="AD150" s="104"/>
      <c r="AE150" s="104"/>
      <c r="AF150" s="104"/>
      <c r="AG150" s="103"/>
      <c r="AH150" s="103"/>
      <c r="AI150" s="103"/>
      <c r="AJ150" s="103"/>
      <c r="AK150" s="103"/>
      <c r="AL150" s="103"/>
      <c r="AM150" s="103"/>
      <c r="AN150" s="103"/>
      <c r="AO150" s="103"/>
      <c r="AP150" s="103"/>
    </row>
    <row r="151" spans="5:42" ht="55.5" customHeight="1" x14ac:dyDescent="0.25">
      <c r="E151" s="99" t="s">
        <v>78</v>
      </c>
      <c r="F151" s="99"/>
      <c r="G151" s="99"/>
      <c r="H151" s="102" t="s">
        <v>81</v>
      </c>
      <c r="I151" s="102"/>
      <c r="J151" s="102"/>
      <c r="K151" s="102"/>
      <c r="L151" s="102"/>
      <c r="M151" s="102"/>
      <c r="N151" s="102"/>
      <c r="O151" s="102"/>
      <c r="P151" s="102"/>
      <c r="Q151" s="102"/>
      <c r="R151" s="102"/>
      <c r="S151" s="102"/>
      <c r="T151" s="98" t="s">
        <v>34</v>
      </c>
      <c r="U151" s="98"/>
      <c r="V151" s="98"/>
      <c r="W151" s="98"/>
      <c r="X151" s="104"/>
      <c r="Y151" s="104"/>
      <c r="Z151" s="104"/>
      <c r="AA151" s="104"/>
      <c r="AB151" s="104"/>
      <c r="AC151" s="104"/>
      <c r="AD151" s="104"/>
      <c r="AE151" s="104"/>
      <c r="AF151" s="104"/>
      <c r="AG151" s="103"/>
      <c r="AH151" s="103"/>
      <c r="AI151" s="103"/>
      <c r="AJ151" s="103"/>
      <c r="AK151" s="103"/>
      <c r="AL151" s="103"/>
      <c r="AM151" s="103"/>
      <c r="AN151" s="103"/>
      <c r="AO151" s="103"/>
      <c r="AP151" s="103"/>
    </row>
    <row r="152" spans="5:42" ht="50.25" customHeight="1" x14ac:dyDescent="0.25">
      <c r="E152" s="99"/>
      <c r="F152" s="99"/>
      <c r="G152" s="99"/>
      <c r="H152" s="102"/>
      <c r="I152" s="102"/>
      <c r="J152" s="102"/>
      <c r="K152" s="102"/>
      <c r="L152" s="102"/>
      <c r="M152" s="102"/>
      <c r="N152" s="102"/>
      <c r="O152" s="102"/>
      <c r="P152" s="102"/>
      <c r="Q152" s="102"/>
      <c r="R152" s="102"/>
      <c r="S152" s="102"/>
      <c r="T152" s="98"/>
      <c r="U152" s="98"/>
      <c r="V152" s="98"/>
      <c r="W152" s="98"/>
      <c r="X152" s="104"/>
      <c r="Y152" s="104"/>
      <c r="Z152" s="104"/>
      <c r="AA152" s="104"/>
      <c r="AB152" s="104"/>
      <c r="AC152" s="104"/>
      <c r="AD152" s="104"/>
      <c r="AE152" s="104"/>
      <c r="AF152" s="104"/>
      <c r="AG152" s="103"/>
      <c r="AH152" s="103"/>
      <c r="AI152" s="103"/>
      <c r="AJ152" s="103"/>
      <c r="AK152" s="103"/>
      <c r="AL152" s="103"/>
      <c r="AM152" s="103"/>
      <c r="AN152" s="103"/>
      <c r="AO152" s="103"/>
      <c r="AP152" s="103"/>
    </row>
    <row r="153" spans="5:42" ht="65.25" customHeight="1" x14ac:dyDescent="0.25">
      <c r="E153" s="99" t="s">
        <v>79</v>
      </c>
      <c r="F153" s="99"/>
      <c r="G153" s="99"/>
      <c r="H153" s="102" t="s">
        <v>82</v>
      </c>
      <c r="I153" s="102"/>
      <c r="J153" s="102"/>
      <c r="K153" s="102"/>
      <c r="L153" s="102"/>
      <c r="M153" s="102"/>
      <c r="N153" s="102"/>
      <c r="O153" s="102"/>
      <c r="P153" s="102"/>
      <c r="Q153" s="102"/>
      <c r="R153" s="102"/>
      <c r="S153" s="102"/>
      <c r="T153" s="98" t="s">
        <v>53</v>
      </c>
      <c r="U153" s="98"/>
      <c r="V153" s="98"/>
      <c r="W153" s="98"/>
      <c r="X153" s="104"/>
      <c r="Y153" s="104"/>
      <c r="Z153" s="104"/>
      <c r="AA153" s="104"/>
      <c r="AB153" s="104"/>
      <c r="AC153" s="104"/>
      <c r="AD153" s="104"/>
      <c r="AE153" s="104"/>
      <c r="AF153" s="104"/>
      <c r="AG153" s="103"/>
      <c r="AH153" s="103"/>
      <c r="AI153" s="103"/>
      <c r="AJ153" s="103"/>
      <c r="AK153" s="103"/>
      <c r="AL153" s="103"/>
      <c r="AM153" s="103"/>
      <c r="AN153" s="103"/>
      <c r="AO153" s="103"/>
      <c r="AP153" s="103"/>
    </row>
    <row r="154" spans="5:42" ht="69" customHeight="1" x14ac:dyDescent="0.25">
      <c r="E154" s="99"/>
      <c r="F154" s="99"/>
      <c r="G154" s="99"/>
      <c r="H154" s="102"/>
      <c r="I154" s="102"/>
      <c r="J154" s="102"/>
      <c r="K154" s="102"/>
      <c r="L154" s="102"/>
      <c r="M154" s="102"/>
      <c r="N154" s="102"/>
      <c r="O154" s="102"/>
      <c r="P154" s="102"/>
      <c r="Q154" s="102"/>
      <c r="R154" s="102"/>
      <c r="S154" s="102"/>
      <c r="T154" s="98"/>
      <c r="U154" s="98"/>
      <c r="V154" s="98"/>
      <c r="W154" s="98"/>
      <c r="X154" s="104"/>
      <c r="Y154" s="104"/>
      <c r="Z154" s="104"/>
      <c r="AA154" s="104"/>
      <c r="AB154" s="104"/>
      <c r="AC154" s="104"/>
      <c r="AD154" s="104"/>
      <c r="AE154" s="104"/>
      <c r="AF154" s="104"/>
      <c r="AG154" s="103"/>
      <c r="AH154" s="103"/>
      <c r="AI154" s="103"/>
      <c r="AJ154" s="103"/>
      <c r="AK154" s="103"/>
      <c r="AL154" s="103"/>
      <c r="AM154" s="103"/>
      <c r="AN154" s="103"/>
      <c r="AO154" s="103"/>
      <c r="AP154" s="103"/>
    </row>
    <row r="155" spans="5:42" ht="14.1" customHeight="1" x14ac:dyDescent="0.25">
      <c r="E155" s="138" t="s">
        <v>83</v>
      </c>
      <c r="F155" s="138"/>
      <c r="G155" s="138"/>
      <c r="H155" s="138"/>
      <c r="I155" s="138"/>
      <c r="J155" s="138"/>
      <c r="K155" s="138"/>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c r="AG155" s="138"/>
      <c r="AH155" s="138"/>
      <c r="AI155" s="138"/>
      <c r="AJ155" s="138"/>
      <c r="AK155" s="138"/>
      <c r="AL155" s="138"/>
      <c r="AM155" s="138"/>
      <c r="AN155" s="138"/>
      <c r="AO155" s="138"/>
      <c r="AP155" s="138"/>
    </row>
    <row r="156" spans="5:42" ht="14.1" customHeight="1" x14ac:dyDescent="0.25">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row>
    <row r="157" spans="5:42" ht="14.1" customHeight="1" x14ac:dyDescent="0.25">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c r="AA157" s="138"/>
      <c r="AB157" s="138"/>
      <c r="AC157" s="138"/>
      <c r="AD157" s="138"/>
      <c r="AE157" s="138"/>
      <c r="AF157" s="138"/>
      <c r="AG157" s="138"/>
      <c r="AH157" s="138"/>
      <c r="AI157" s="138"/>
      <c r="AJ157" s="138"/>
      <c r="AK157" s="138"/>
      <c r="AL157" s="138"/>
      <c r="AM157" s="138"/>
      <c r="AN157" s="138"/>
      <c r="AO157" s="138"/>
      <c r="AP157" s="138"/>
    </row>
    <row r="158" spans="5:42" ht="14.1" customHeight="1" x14ac:dyDescent="0.25">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c r="AA158" s="138"/>
      <c r="AB158" s="138"/>
      <c r="AC158" s="138"/>
      <c r="AD158" s="138"/>
      <c r="AE158" s="138"/>
      <c r="AF158" s="138"/>
      <c r="AG158" s="138"/>
      <c r="AH158" s="138"/>
      <c r="AI158" s="138"/>
      <c r="AJ158" s="138"/>
      <c r="AK158" s="138"/>
      <c r="AL158" s="138"/>
      <c r="AM158" s="138"/>
      <c r="AN158" s="138"/>
      <c r="AO158" s="138"/>
      <c r="AP158" s="138"/>
    </row>
    <row r="160" spans="5:42" ht="14.1" customHeight="1" x14ac:dyDescent="0.25">
      <c r="E160" s="15" t="s">
        <v>84</v>
      </c>
    </row>
    <row r="161" spans="5:42" ht="14.1" customHeight="1" x14ac:dyDescent="0.25">
      <c r="E161" s="98" t="s">
        <v>4</v>
      </c>
      <c r="F161" s="98"/>
      <c r="G161" s="98"/>
      <c r="H161" s="98" t="s">
        <v>5</v>
      </c>
      <c r="I161" s="98"/>
      <c r="J161" s="98"/>
      <c r="K161" s="98"/>
      <c r="L161" s="98"/>
      <c r="M161" s="98"/>
      <c r="N161" s="98"/>
      <c r="O161" s="98"/>
      <c r="P161" s="98"/>
      <c r="Q161" s="98"/>
      <c r="R161" s="98"/>
      <c r="S161" s="98"/>
      <c r="T161" s="98"/>
      <c r="U161" s="98"/>
      <c r="V161" s="98"/>
      <c r="W161" s="98"/>
      <c r="X161" s="98"/>
      <c r="Y161" s="98"/>
      <c r="Z161" s="98" t="s">
        <v>85</v>
      </c>
      <c r="AA161" s="98"/>
      <c r="AB161" s="98"/>
      <c r="AC161" s="98"/>
      <c r="AD161" s="98"/>
      <c r="AE161" s="98"/>
      <c r="AF161" s="98"/>
      <c r="AG161" s="98"/>
      <c r="AH161" s="98"/>
      <c r="AI161" s="98"/>
      <c r="AJ161" s="98"/>
      <c r="AK161" s="98"/>
      <c r="AL161" s="98"/>
      <c r="AM161" s="98"/>
      <c r="AN161" s="98"/>
      <c r="AO161" s="98"/>
      <c r="AP161" s="98"/>
    </row>
    <row r="162" spans="5:42" ht="14.1" customHeight="1" x14ac:dyDescent="0.25">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row>
    <row r="163" spans="5:42" ht="14.1" customHeight="1" x14ac:dyDescent="0.25">
      <c r="E163" s="98">
        <v>1</v>
      </c>
      <c r="F163" s="98"/>
      <c r="G163" s="98"/>
      <c r="H163" s="98">
        <v>2</v>
      </c>
      <c r="I163" s="98"/>
      <c r="J163" s="98"/>
      <c r="K163" s="98"/>
      <c r="L163" s="98"/>
      <c r="M163" s="98"/>
      <c r="N163" s="98"/>
      <c r="O163" s="98"/>
      <c r="P163" s="98"/>
      <c r="Q163" s="98"/>
      <c r="R163" s="98"/>
      <c r="S163" s="98"/>
      <c r="T163" s="98"/>
      <c r="U163" s="98"/>
      <c r="V163" s="98"/>
      <c r="W163" s="98"/>
      <c r="X163" s="98"/>
      <c r="Y163" s="98"/>
      <c r="Z163" s="98">
        <v>3</v>
      </c>
      <c r="AA163" s="98"/>
      <c r="AB163" s="98"/>
      <c r="AC163" s="98"/>
      <c r="AD163" s="98"/>
      <c r="AE163" s="98"/>
      <c r="AF163" s="98"/>
      <c r="AG163" s="98"/>
      <c r="AH163" s="98"/>
      <c r="AI163" s="98"/>
      <c r="AJ163" s="98"/>
      <c r="AK163" s="98"/>
      <c r="AL163" s="98"/>
      <c r="AM163" s="98"/>
      <c r="AN163" s="98"/>
      <c r="AO163" s="98"/>
      <c r="AP163" s="98"/>
    </row>
    <row r="164" spans="5:42" ht="14.1" customHeight="1" x14ac:dyDescent="0.25">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row>
    <row r="165" spans="5:42" ht="14.1" customHeight="1" x14ac:dyDescent="0.25">
      <c r="E165" s="200" t="s">
        <v>86</v>
      </c>
      <c r="F165" s="200"/>
      <c r="G165" s="200"/>
      <c r="H165" s="220" t="s">
        <v>87</v>
      </c>
      <c r="I165" s="220"/>
      <c r="J165" s="220"/>
      <c r="K165" s="220"/>
      <c r="L165" s="220"/>
      <c r="M165" s="220"/>
      <c r="N165" s="220"/>
      <c r="O165" s="220"/>
      <c r="P165" s="220"/>
      <c r="Q165" s="220"/>
      <c r="R165" s="220"/>
      <c r="S165" s="220"/>
      <c r="T165" s="220"/>
      <c r="U165" s="220"/>
      <c r="V165" s="220"/>
      <c r="W165" s="220"/>
      <c r="X165" s="220"/>
      <c r="Y165" s="220"/>
      <c r="Z165" s="220"/>
      <c r="AA165" s="220"/>
      <c r="AB165" s="220"/>
      <c r="AC165" s="220"/>
      <c r="AD165" s="220"/>
      <c r="AE165" s="220"/>
      <c r="AF165" s="220"/>
      <c r="AG165" s="220"/>
      <c r="AH165" s="220"/>
      <c r="AI165" s="220"/>
      <c r="AJ165" s="220"/>
      <c r="AK165" s="220"/>
      <c r="AL165" s="220"/>
      <c r="AM165" s="220"/>
      <c r="AN165" s="220"/>
      <c r="AO165" s="220"/>
      <c r="AP165" s="220"/>
    </row>
    <row r="166" spans="5:42" ht="14.1" customHeight="1" x14ac:dyDescent="0.25">
      <c r="E166" s="200"/>
      <c r="F166" s="200"/>
      <c r="G166" s="200"/>
      <c r="H166" s="220"/>
      <c r="I166" s="220"/>
      <c r="J166" s="220"/>
      <c r="K166" s="220"/>
      <c r="L166" s="220"/>
      <c r="M166" s="220"/>
      <c r="N166" s="220"/>
      <c r="O166" s="220"/>
      <c r="P166" s="220"/>
      <c r="Q166" s="220"/>
      <c r="R166" s="220"/>
      <c r="S166" s="220"/>
      <c r="T166" s="220"/>
      <c r="U166" s="220"/>
      <c r="V166" s="220"/>
      <c r="W166" s="220"/>
      <c r="X166" s="220"/>
      <c r="Y166" s="220"/>
      <c r="Z166" s="220"/>
      <c r="AA166" s="220"/>
      <c r="AB166" s="220"/>
      <c r="AC166" s="220"/>
      <c r="AD166" s="220"/>
      <c r="AE166" s="220"/>
      <c r="AF166" s="220"/>
      <c r="AG166" s="220"/>
      <c r="AH166" s="220"/>
      <c r="AI166" s="220"/>
      <c r="AJ166" s="220"/>
      <c r="AK166" s="220"/>
      <c r="AL166" s="220"/>
      <c r="AM166" s="220"/>
      <c r="AN166" s="220"/>
      <c r="AO166" s="220"/>
      <c r="AP166" s="220"/>
    </row>
    <row r="167" spans="5:42" ht="26.25" customHeight="1" x14ac:dyDescent="0.25">
      <c r="E167" s="99" t="s">
        <v>88</v>
      </c>
      <c r="F167" s="99"/>
      <c r="G167" s="99"/>
      <c r="H167" s="198" t="s">
        <v>89</v>
      </c>
      <c r="I167" s="198"/>
      <c r="J167" s="198"/>
      <c r="K167" s="198"/>
      <c r="L167" s="198"/>
      <c r="M167" s="198"/>
      <c r="N167" s="198"/>
      <c r="O167" s="198"/>
      <c r="P167" s="198"/>
      <c r="Q167" s="198"/>
      <c r="R167" s="198"/>
      <c r="S167" s="198"/>
      <c r="T167" s="198"/>
      <c r="U167" s="198"/>
      <c r="V167" s="198"/>
      <c r="W167" s="198"/>
      <c r="X167" s="198"/>
      <c r="Y167" s="198"/>
      <c r="Z167" s="103"/>
      <c r="AA167" s="103"/>
      <c r="AB167" s="103"/>
      <c r="AC167" s="103"/>
      <c r="AD167" s="103"/>
      <c r="AE167" s="103"/>
      <c r="AF167" s="103"/>
      <c r="AG167" s="103"/>
      <c r="AH167" s="103"/>
      <c r="AI167" s="103"/>
      <c r="AJ167" s="103"/>
      <c r="AK167" s="103"/>
      <c r="AL167" s="103"/>
      <c r="AM167" s="103"/>
      <c r="AN167" s="103"/>
      <c r="AO167" s="103"/>
      <c r="AP167" s="103"/>
    </row>
    <row r="168" spans="5:42" ht="29.25" customHeight="1" x14ac:dyDescent="0.25">
      <c r="E168" s="99"/>
      <c r="F168" s="99"/>
      <c r="G168" s="99"/>
      <c r="H168" s="198"/>
      <c r="I168" s="198"/>
      <c r="J168" s="198"/>
      <c r="K168" s="198"/>
      <c r="L168" s="198"/>
      <c r="M168" s="198"/>
      <c r="N168" s="198"/>
      <c r="O168" s="198"/>
      <c r="P168" s="198"/>
      <c r="Q168" s="198"/>
      <c r="R168" s="198"/>
      <c r="S168" s="198"/>
      <c r="T168" s="198"/>
      <c r="U168" s="198"/>
      <c r="V168" s="198"/>
      <c r="W168" s="198"/>
      <c r="X168" s="198"/>
      <c r="Y168" s="198"/>
      <c r="Z168" s="103"/>
      <c r="AA168" s="103"/>
      <c r="AB168" s="103"/>
      <c r="AC168" s="103"/>
      <c r="AD168" s="103"/>
      <c r="AE168" s="103"/>
      <c r="AF168" s="103"/>
      <c r="AG168" s="103"/>
      <c r="AH168" s="103"/>
      <c r="AI168" s="103"/>
      <c r="AJ168" s="103"/>
      <c r="AK168" s="103"/>
      <c r="AL168" s="103"/>
      <c r="AM168" s="103"/>
      <c r="AN168" s="103"/>
      <c r="AO168" s="103"/>
      <c r="AP168" s="103"/>
    </row>
    <row r="169" spans="5:42" ht="14.1" customHeight="1" x14ac:dyDescent="0.25">
      <c r="E169" s="99" t="s">
        <v>90</v>
      </c>
      <c r="F169" s="99"/>
      <c r="G169" s="99"/>
      <c r="H169" s="102" t="s">
        <v>93</v>
      </c>
      <c r="I169" s="102"/>
      <c r="J169" s="102"/>
      <c r="K169" s="102"/>
      <c r="L169" s="102"/>
      <c r="M169" s="102"/>
      <c r="N169" s="102"/>
      <c r="O169" s="102"/>
      <c r="P169" s="102"/>
      <c r="Q169" s="102"/>
      <c r="R169" s="102"/>
      <c r="S169" s="102"/>
      <c r="T169" s="102"/>
      <c r="U169" s="102"/>
      <c r="V169" s="102"/>
      <c r="W169" s="102"/>
      <c r="X169" s="102"/>
      <c r="Y169" s="102"/>
      <c r="Z169" s="104"/>
      <c r="AA169" s="104"/>
      <c r="AB169" s="104"/>
      <c r="AC169" s="104"/>
      <c r="AD169" s="104"/>
      <c r="AE169" s="104"/>
      <c r="AF169" s="104"/>
      <c r="AG169" s="104"/>
      <c r="AH169" s="104"/>
      <c r="AI169" s="104"/>
      <c r="AJ169" s="104"/>
      <c r="AK169" s="104"/>
      <c r="AL169" s="104"/>
      <c r="AM169" s="104"/>
      <c r="AN169" s="104"/>
      <c r="AO169" s="104"/>
      <c r="AP169" s="104"/>
    </row>
    <row r="170" spans="5:42" ht="14.1" customHeight="1" x14ac:dyDescent="0.25">
      <c r="E170" s="99"/>
      <c r="F170" s="99"/>
      <c r="G170" s="99"/>
      <c r="H170" s="102"/>
      <c r="I170" s="102"/>
      <c r="J170" s="102"/>
      <c r="K170" s="102"/>
      <c r="L170" s="102"/>
      <c r="M170" s="102"/>
      <c r="N170" s="102"/>
      <c r="O170" s="102"/>
      <c r="P170" s="102"/>
      <c r="Q170" s="102"/>
      <c r="R170" s="102"/>
      <c r="S170" s="102"/>
      <c r="T170" s="102"/>
      <c r="U170" s="102"/>
      <c r="V170" s="102"/>
      <c r="W170" s="102"/>
      <c r="X170" s="102"/>
      <c r="Y170" s="102"/>
      <c r="Z170" s="104"/>
      <c r="AA170" s="104"/>
      <c r="AB170" s="104"/>
      <c r="AC170" s="104"/>
      <c r="AD170" s="104"/>
      <c r="AE170" s="104"/>
      <c r="AF170" s="104"/>
      <c r="AG170" s="104"/>
      <c r="AH170" s="104"/>
      <c r="AI170" s="104"/>
      <c r="AJ170" s="104"/>
      <c r="AK170" s="104"/>
      <c r="AL170" s="104"/>
      <c r="AM170" s="104"/>
      <c r="AN170" s="104"/>
      <c r="AO170" s="104"/>
      <c r="AP170" s="104"/>
    </row>
    <row r="171" spans="5:42" ht="14.1" customHeight="1" x14ac:dyDescent="0.25">
      <c r="E171" s="99" t="s">
        <v>91</v>
      </c>
      <c r="F171" s="99"/>
      <c r="G171" s="99"/>
      <c r="H171" s="198" t="s">
        <v>94</v>
      </c>
      <c r="I171" s="198"/>
      <c r="J171" s="198"/>
      <c r="K171" s="198"/>
      <c r="L171" s="198"/>
      <c r="M171" s="198"/>
      <c r="N171" s="198"/>
      <c r="O171" s="198"/>
      <c r="P171" s="198"/>
      <c r="Q171" s="198"/>
      <c r="R171" s="198"/>
      <c r="S171" s="198"/>
      <c r="T171" s="198"/>
      <c r="U171" s="198"/>
      <c r="V171" s="198"/>
      <c r="W171" s="198"/>
      <c r="X171" s="198"/>
      <c r="Y171" s="198"/>
      <c r="Z171" s="104"/>
      <c r="AA171" s="104"/>
      <c r="AB171" s="104"/>
      <c r="AC171" s="104"/>
      <c r="AD171" s="104"/>
      <c r="AE171" s="104"/>
      <c r="AF171" s="104"/>
      <c r="AG171" s="104"/>
      <c r="AH171" s="104"/>
      <c r="AI171" s="104"/>
      <c r="AJ171" s="104"/>
      <c r="AK171" s="104"/>
      <c r="AL171" s="104"/>
      <c r="AM171" s="104"/>
      <c r="AN171" s="104"/>
      <c r="AO171" s="104"/>
      <c r="AP171" s="104"/>
    </row>
    <row r="172" spans="5:42" ht="14.1" customHeight="1" x14ac:dyDescent="0.25">
      <c r="E172" s="99"/>
      <c r="F172" s="99"/>
      <c r="G172" s="99"/>
      <c r="H172" s="198"/>
      <c r="I172" s="198"/>
      <c r="J172" s="198"/>
      <c r="K172" s="198"/>
      <c r="L172" s="198"/>
      <c r="M172" s="198"/>
      <c r="N172" s="198"/>
      <c r="O172" s="198"/>
      <c r="P172" s="198"/>
      <c r="Q172" s="198"/>
      <c r="R172" s="198"/>
      <c r="S172" s="198"/>
      <c r="T172" s="198"/>
      <c r="U172" s="198"/>
      <c r="V172" s="198"/>
      <c r="W172" s="198"/>
      <c r="X172" s="198"/>
      <c r="Y172" s="198"/>
      <c r="Z172" s="104"/>
      <c r="AA172" s="104"/>
      <c r="AB172" s="104"/>
      <c r="AC172" s="104"/>
      <c r="AD172" s="104"/>
      <c r="AE172" s="104"/>
      <c r="AF172" s="104"/>
      <c r="AG172" s="104"/>
      <c r="AH172" s="104"/>
      <c r="AI172" s="104"/>
      <c r="AJ172" s="104"/>
      <c r="AK172" s="104"/>
      <c r="AL172" s="104"/>
      <c r="AM172" s="104"/>
      <c r="AN172" s="104"/>
      <c r="AO172" s="104"/>
      <c r="AP172" s="104"/>
    </row>
    <row r="173" spans="5:42" ht="14.1" customHeight="1" x14ac:dyDescent="0.25">
      <c r="E173" s="99" t="s">
        <v>92</v>
      </c>
      <c r="F173" s="99"/>
      <c r="G173" s="99"/>
      <c r="H173" s="198" t="s">
        <v>95</v>
      </c>
      <c r="I173" s="198"/>
      <c r="J173" s="198"/>
      <c r="K173" s="198"/>
      <c r="L173" s="198"/>
      <c r="M173" s="198"/>
      <c r="N173" s="198"/>
      <c r="O173" s="198"/>
      <c r="P173" s="198"/>
      <c r="Q173" s="198"/>
      <c r="R173" s="198"/>
      <c r="S173" s="198"/>
      <c r="T173" s="198"/>
      <c r="U173" s="198"/>
      <c r="V173" s="198"/>
      <c r="W173" s="198"/>
      <c r="X173" s="198"/>
      <c r="Y173" s="198"/>
      <c r="Z173" s="103"/>
      <c r="AA173" s="103"/>
      <c r="AB173" s="103"/>
      <c r="AC173" s="103"/>
      <c r="AD173" s="103"/>
      <c r="AE173" s="103"/>
      <c r="AF173" s="103"/>
      <c r="AG173" s="103"/>
      <c r="AH173" s="103"/>
      <c r="AI173" s="103"/>
      <c r="AJ173" s="103"/>
      <c r="AK173" s="103"/>
      <c r="AL173" s="103"/>
      <c r="AM173" s="103"/>
      <c r="AN173" s="103"/>
      <c r="AO173" s="103"/>
      <c r="AP173" s="103"/>
    </row>
    <row r="174" spans="5:42" ht="14.1" customHeight="1" x14ac:dyDescent="0.25">
      <c r="E174" s="99"/>
      <c r="F174" s="99"/>
      <c r="G174" s="99"/>
      <c r="H174" s="198"/>
      <c r="I174" s="198"/>
      <c r="J174" s="198"/>
      <c r="K174" s="198"/>
      <c r="L174" s="198"/>
      <c r="M174" s="198"/>
      <c r="N174" s="198"/>
      <c r="O174" s="198"/>
      <c r="P174" s="198"/>
      <c r="Q174" s="198"/>
      <c r="R174" s="198"/>
      <c r="S174" s="198"/>
      <c r="T174" s="198"/>
      <c r="U174" s="198"/>
      <c r="V174" s="198"/>
      <c r="W174" s="198"/>
      <c r="X174" s="198"/>
      <c r="Y174" s="198"/>
      <c r="Z174" s="103"/>
      <c r="AA174" s="103"/>
      <c r="AB174" s="103"/>
      <c r="AC174" s="103"/>
      <c r="AD174" s="103"/>
      <c r="AE174" s="103"/>
      <c r="AF174" s="103"/>
      <c r="AG174" s="103"/>
      <c r="AH174" s="103"/>
      <c r="AI174" s="103"/>
      <c r="AJ174" s="103"/>
      <c r="AK174" s="103"/>
      <c r="AL174" s="103"/>
      <c r="AM174" s="103"/>
      <c r="AN174" s="103"/>
      <c r="AO174" s="103"/>
      <c r="AP174" s="103"/>
    </row>
    <row r="175" spans="5:42" ht="14.1" customHeight="1" x14ac:dyDescent="0.25">
      <c r="E175" s="99" t="s">
        <v>97</v>
      </c>
      <c r="F175" s="99"/>
      <c r="G175" s="99"/>
      <c r="H175" s="198" t="s">
        <v>101</v>
      </c>
      <c r="I175" s="198"/>
      <c r="J175" s="198"/>
      <c r="K175" s="198"/>
      <c r="L175" s="198"/>
      <c r="M175" s="198"/>
      <c r="N175" s="198"/>
      <c r="O175" s="198"/>
      <c r="P175" s="198"/>
      <c r="Q175" s="198"/>
      <c r="R175" s="198"/>
      <c r="S175" s="198"/>
      <c r="T175" s="198"/>
      <c r="U175" s="198"/>
      <c r="V175" s="198"/>
      <c r="W175" s="198"/>
      <c r="X175" s="198"/>
      <c r="Y175" s="198"/>
      <c r="Z175" s="103"/>
      <c r="AA175" s="103"/>
      <c r="AB175" s="103"/>
      <c r="AC175" s="103"/>
      <c r="AD175" s="103"/>
      <c r="AE175" s="103"/>
      <c r="AF175" s="103"/>
      <c r="AG175" s="103"/>
      <c r="AH175" s="103"/>
      <c r="AI175" s="103"/>
      <c r="AJ175" s="103"/>
      <c r="AK175" s="103"/>
      <c r="AL175" s="103"/>
      <c r="AM175" s="103"/>
      <c r="AN175" s="103"/>
      <c r="AO175" s="103"/>
      <c r="AP175" s="103"/>
    </row>
    <row r="176" spans="5:42" ht="14.1" customHeight="1" x14ac:dyDescent="0.25">
      <c r="E176" s="99"/>
      <c r="F176" s="99"/>
      <c r="G176" s="99"/>
      <c r="H176" s="198"/>
      <c r="I176" s="198"/>
      <c r="J176" s="198"/>
      <c r="K176" s="198"/>
      <c r="L176" s="198"/>
      <c r="M176" s="198"/>
      <c r="N176" s="198"/>
      <c r="O176" s="198"/>
      <c r="P176" s="198"/>
      <c r="Q176" s="198"/>
      <c r="R176" s="198"/>
      <c r="S176" s="198"/>
      <c r="T176" s="198"/>
      <c r="U176" s="198"/>
      <c r="V176" s="198"/>
      <c r="W176" s="198"/>
      <c r="X176" s="198"/>
      <c r="Y176" s="198"/>
      <c r="Z176" s="103"/>
      <c r="AA176" s="103"/>
      <c r="AB176" s="103"/>
      <c r="AC176" s="103"/>
      <c r="AD176" s="103"/>
      <c r="AE176" s="103"/>
      <c r="AF176" s="103"/>
      <c r="AG176" s="103"/>
      <c r="AH176" s="103"/>
      <c r="AI176" s="103"/>
      <c r="AJ176" s="103"/>
      <c r="AK176" s="103"/>
      <c r="AL176" s="103"/>
      <c r="AM176" s="103"/>
      <c r="AN176" s="103"/>
      <c r="AO176" s="103"/>
      <c r="AP176" s="103"/>
    </row>
    <row r="177" spans="5:42" ht="14.1" customHeight="1" x14ac:dyDescent="0.25">
      <c r="E177" s="99" t="s">
        <v>98</v>
      </c>
      <c r="F177" s="99"/>
      <c r="G177" s="99"/>
      <c r="H177" s="198" t="s">
        <v>102</v>
      </c>
      <c r="I177" s="198"/>
      <c r="J177" s="198"/>
      <c r="K177" s="198"/>
      <c r="L177" s="198"/>
      <c r="M177" s="198"/>
      <c r="N177" s="198"/>
      <c r="O177" s="198"/>
      <c r="P177" s="198"/>
      <c r="Q177" s="198"/>
      <c r="R177" s="198"/>
      <c r="S177" s="198"/>
      <c r="T177" s="198"/>
      <c r="U177" s="198"/>
      <c r="V177" s="198"/>
      <c r="W177" s="198"/>
      <c r="X177" s="198"/>
      <c r="Y177" s="198"/>
      <c r="Z177" s="103"/>
      <c r="AA177" s="103"/>
      <c r="AB177" s="103"/>
      <c r="AC177" s="103"/>
      <c r="AD177" s="103"/>
      <c r="AE177" s="103"/>
      <c r="AF177" s="103"/>
      <c r="AG177" s="103"/>
      <c r="AH177" s="103"/>
      <c r="AI177" s="103"/>
      <c r="AJ177" s="103"/>
      <c r="AK177" s="103"/>
      <c r="AL177" s="103"/>
      <c r="AM177" s="103"/>
      <c r="AN177" s="103"/>
      <c r="AO177" s="103"/>
      <c r="AP177" s="103"/>
    </row>
    <row r="178" spans="5:42" ht="14.1" customHeight="1" x14ac:dyDescent="0.25">
      <c r="E178" s="99"/>
      <c r="F178" s="99"/>
      <c r="G178" s="99"/>
      <c r="H178" s="198"/>
      <c r="I178" s="198"/>
      <c r="J178" s="198"/>
      <c r="K178" s="198"/>
      <c r="L178" s="198"/>
      <c r="M178" s="198"/>
      <c r="N178" s="198"/>
      <c r="O178" s="198"/>
      <c r="P178" s="198"/>
      <c r="Q178" s="198"/>
      <c r="R178" s="198"/>
      <c r="S178" s="198"/>
      <c r="T178" s="198"/>
      <c r="U178" s="198"/>
      <c r="V178" s="198"/>
      <c r="W178" s="198"/>
      <c r="X178" s="198"/>
      <c r="Y178" s="198"/>
      <c r="Z178" s="103"/>
      <c r="AA178" s="103"/>
      <c r="AB178" s="103"/>
      <c r="AC178" s="103"/>
      <c r="AD178" s="103"/>
      <c r="AE178" s="103"/>
      <c r="AF178" s="103"/>
      <c r="AG178" s="103"/>
      <c r="AH178" s="103"/>
      <c r="AI178" s="103"/>
      <c r="AJ178" s="103"/>
      <c r="AK178" s="103"/>
      <c r="AL178" s="103"/>
      <c r="AM178" s="103"/>
      <c r="AN178" s="103"/>
      <c r="AO178" s="103"/>
      <c r="AP178" s="103"/>
    </row>
    <row r="179" spans="5:42" ht="14.1" customHeight="1" x14ac:dyDescent="0.25">
      <c r="E179" s="99" t="s">
        <v>99</v>
      </c>
      <c r="F179" s="99"/>
      <c r="G179" s="99"/>
      <c r="H179" s="102" t="s">
        <v>103</v>
      </c>
      <c r="I179" s="102"/>
      <c r="J179" s="102"/>
      <c r="K179" s="102"/>
      <c r="L179" s="102"/>
      <c r="M179" s="102"/>
      <c r="N179" s="102"/>
      <c r="O179" s="102"/>
      <c r="P179" s="102"/>
      <c r="Q179" s="102"/>
      <c r="R179" s="102"/>
      <c r="S179" s="102"/>
      <c r="T179" s="102"/>
      <c r="U179" s="102"/>
      <c r="V179" s="102"/>
      <c r="W179" s="102"/>
      <c r="X179" s="102"/>
      <c r="Y179" s="102"/>
      <c r="Z179" s="103"/>
      <c r="AA179" s="103"/>
      <c r="AB179" s="103"/>
      <c r="AC179" s="103"/>
      <c r="AD179" s="103"/>
      <c r="AE179" s="103"/>
      <c r="AF179" s="103"/>
      <c r="AG179" s="103"/>
      <c r="AH179" s="103"/>
      <c r="AI179" s="103"/>
      <c r="AJ179" s="103"/>
      <c r="AK179" s="103"/>
      <c r="AL179" s="103"/>
      <c r="AM179" s="103"/>
      <c r="AN179" s="103"/>
      <c r="AO179" s="103"/>
      <c r="AP179" s="103"/>
    </row>
    <row r="180" spans="5:42" ht="14.1" customHeight="1" x14ac:dyDescent="0.25">
      <c r="E180" s="99"/>
      <c r="F180" s="99"/>
      <c r="G180" s="99"/>
      <c r="H180" s="102"/>
      <c r="I180" s="102"/>
      <c r="J180" s="102"/>
      <c r="K180" s="102"/>
      <c r="L180" s="102"/>
      <c r="M180" s="102"/>
      <c r="N180" s="102"/>
      <c r="O180" s="102"/>
      <c r="P180" s="102"/>
      <c r="Q180" s="102"/>
      <c r="R180" s="102"/>
      <c r="S180" s="102"/>
      <c r="T180" s="102"/>
      <c r="U180" s="102"/>
      <c r="V180" s="102"/>
      <c r="W180" s="102"/>
      <c r="X180" s="102"/>
      <c r="Y180" s="102"/>
      <c r="Z180" s="103"/>
      <c r="AA180" s="103"/>
      <c r="AB180" s="103"/>
      <c r="AC180" s="103"/>
      <c r="AD180" s="103"/>
      <c r="AE180" s="103"/>
      <c r="AF180" s="103"/>
      <c r="AG180" s="103"/>
      <c r="AH180" s="103"/>
      <c r="AI180" s="103"/>
      <c r="AJ180" s="103"/>
      <c r="AK180" s="103"/>
      <c r="AL180" s="103"/>
      <c r="AM180" s="103"/>
      <c r="AN180" s="103"/>
      <c r="AO180" s="103"/>
      <c r="AP180" s="103"/>
    </row>
    <row r="181" spans="5:42" ht="14.1" customHeight="1" x14ac:dyDescent="0.25">
      <c r="E181" s="99" t="s">
        <v>100</v>
      </c>
      <c r="F181" s="99"/>
      <c r="G181" s="99"/>
      <c r="H181" s="102" t="s">
        <v>104</v>
      </c>
      <c r="I181" s="102"/>
      <c r="J181" s="102"/>
      <c r="K181" s="102"/>
      <c r="L181" s="102"/>
      <c r="M181" s="102"/>
      <c r="N181" s="102"/>
      <c r="O181" s="102"/>
      <c r="P181" s="102"/>
      <c r="Q181" s="102"/>
      <c r="R181" s="102"/>
      <c r="S181" s="102"/>
      <c r="T181" s="102"/>
      <c r="U181" s="102"/>
      <c r="V181" s="102"/>
      <c r="W181" s="102"/>
      <c r="X181" s="102"/>
      <c r="Y181" s="102"/>
      <c r="Z181" s="103"/>
      <c r="AA181" s="103"/>
      <c r="AB181" s="103"/>
      <c r="AC181" s="103"/>
      <c r="AD181" s="103"/>
      <c r="AE181" s="103"/>
      <c r="AF181" s="103"/>
      <c r="AG181" s="103"/>
      <c r="AH181" s="103"/>
      <c r="AI181" s="103"/>
      <c r="AJ181" s="103"/>
      <c r="AK181" s="103"/>
      <c r="AL181" s="103"/>
      <c r="AM181" s="103"/>
      <c r="AN181" s="103"/>
      <c r="AO181" s="103"/>
      <c r="AP181" s="103"/>
    </row>
    <row r="182" spans="5:42" ht="14.1" customHeight="1" x14ac:dyDescent="0.25">
      <c r="E182" s="99"/>
      <c r="F182" s="99"/>
      <c r="G182" s="99"/>
      <c r="H182" s="102"/>
      <c r="I182" s="102"/>
      <c r="J182" s="102"/>
      <c r="K182" s="102"/>
      <c r="L182" s="102"/>
      <c r="M182" s="102"/>
      <c r="N182" s="102"/>
      <c r="O182" s="102"/>
      <c r="P182" s="102"/>
      <c r="Q182" s="102"/>
      <c r="R182" s="102"/>
      <c r="S182" s="102"/>
      <c r="T182" s="102"/>
      <c r="U182" s="102"/>
      <c r="V182" s="102"/>
      <c r="W182" s="102"/>
      <c r="X182" s="102"/>
      <c r="Y182" s="102"/>
      <c r="Z182" s="103"/>
      <c r="AA182" s="103"/>
      <c r="AB182" s="103"/>
      <c r="AC182" s="103"/>
      <c r="AD182" s="103"/>
      <c r="AE182" s="103"/>
      <c r="AF182" s="103"/>
      <c r="AG182" s="103"/>
      <c r="AH182" s="103"/>
      <c r="AI182" s="103"/>
      <c r="AJ182" s="103"/>
      <c r="AK182" s="103"/>
      <c r="AL182" s="103"/>
      <c r="AM182" s="103"/>
      <c r="AN182" s="103"/>
      <c r="AO182" s="103"/>
      <c r="AP182" s="103"/>
    </row>
    <row r="183" spans="5:42" ht="14.1" customHeight="1" x14ac:dyDescent="0.25">
      <c r="E183" s="99" t="s">
        <v>96</v>
      </c>
      <c r="F183" s="99"/>
      <c r="G183" s="99"/>
      <c r="H183" s="102" t="s">
        <v>109</v>
      </c>
      <c r="I183" s="102"/>
      <c r="J183" s="102"/>
      <c r="K183" s="102"/>
      <c r="L183" s="102"/>
      <c r="M183" s="102"/>
      <c r="N183" s="102"/>
      <c r="O183" s="102"/>
      <c r="P183" s="102"/>
      <c r="Q183" s="102"/>
      <c r="R183" s="102"/>
      <c r="S183" s="102"/>
      <c r="T183" s="102"/>
      <c r="U183" s="102"/>
      <c r="V183" s="102"/>
      <c r="W183" s="102"/>
      <c r="X183" s="102"/>
      <c r="Y183" s="102"/>
      <c r="Z183" s="103"/>
      <c r="AA183" s="103"/>
      <c r="AB183" s="103"/>
      <c r="AC183" s="103"/>
      <c r="AD183" s="103"/>
      <c r="AE183" s="103"/>
      <c r="AF183" s="103"/>
      <c r="AG183" s="103"/>
      <c r="AH183" s="103"/>
      <c r="AI183" s="103"/>
      <c r="AJ183" s="103"/>
      <c r="AK183" s="103"/>
      <c r="AL183" s="103"/>
      <c r="AM183" s="103"/>
      <c r="AN183" s="103"/>
      <c r="AO183" s="103"/>
      <c r="AP183" s="103"/>
    </row>
    <row r="184" spans="5:42" ht="52.5" customHeight="1" x14ac:dyDescent="0.25">
      <c r="E184" s="99"/>
      <c r="F184" s="99"/>
      <c r="G184" s="99"/>
      <c r="H184" s="102"/>
      <c r="I184" s="102"/>
      <c r="J184" s="102"/>
      <c r="K184" s="102"/>
      <c r="L184" s="102"/>
      <c r="M184" s="102"/>
      <c r="N184" s="102"/>
      <c r="O184" s="102"/>
      <c r="P184" s="102"/>
      <c r="Q184" s="102"/>
      <c r="R184" s="102"/>
      <c r="S184" s="102"/>
      <c r="T184" s="102"/>
      <c r="U184" s="102"/>
      <c r="V184" s="102"/>
      <c r="W184" s="102"/>
      <c r="X184" s="102"/>
      <c r="Y184" s="102"/>
      <c r="Z184" s="103"/>
      <c r="AA184" s="103"/>
      <c r="AB184" s="103"/>
      <c r="AC184" s="103"/>
      <c r="AD184" s="103"/>
      <c r="AE184" s="103"/>
      <c r="AF184" s="103"/>
      <c r="AG184" s="103"/>
      <c r="AH184" s="103"/>
      <c r="AI184" s="103"/>
      <c r="AJ184" s="103"/>
      <c r="AK184" s="103"/>
      <c r="AL184" s="103"/>
      <c r="AM184" s="103"/>
      <c r="AN184" s="103"/>
      <c r="AO184" s="103"/>
      <c r="AP184" s="103"/>
    </row>
    <row r="185" spans="5:42" ht="14.1" customHeight="1" x14ac:dyDescent="0.25">
      <c r="E185" s="99" t="s">
        <v>105</v>
      </c>
      <c r="F185" s="99"/>
      <c r="G185" s="99"/>
      <c r="H185" s="102" t="s">
        <v>110</v>
      </c>
      <c r="I185" s="102"/>
      <c r="J185" s="102"/>
      <c r="K185" s="102"/>
      <c r="L185" s="102"/>
      <c r="M185" s="102"/>
      <c r="N185" s="102"/>
      <c r="O185" s="102"/>
      <c r="P185" s="102"/>
      <c r="Q185" s="102"/>
      <c r="R185" s="102"/>
      <c r="S185" s="102"/>
      <c r="T185" s="102"/>
      <c r="U185" s="102"/>
      <c r="V185" s="102"/>
      <c r="W185" s="102"/>
      <c r="X185" s="102"/>
      <c r="Y185" s="102"/>
      <c r="Z185" s="104"/>
      <c r="AA185" s="104"/>
      <c r="AB185" s="104"/>
      <c r="AC185" s="104"/>
      <c r="AD185" s="104"/>
      <c r="AE185" s="104"/>
      <c r="AF185" s="104"/>
      <c r="AG185" s="104"/>
      <c r="AH185" s="104"/>
      <c r="AI185" s="104"/>
      <c r="AJ185" s="104"/>
      <c r="AK185" s="104"/>
      <c r="AL185" s="104"/>
      <c r="AM185" s="104"/>
      <c r="AN185" s="104"/>
      <c r="AO185" s="104"/>
      <c r="AP185" s="104"/>
    </row>
    <row r="186" spans="5:42" ht="14.1" customHeight="1" x14ac:dyDescent="0.25">
      <c r="E186" s="99"/>
      <c r="F186" s="99"/>
      <c r="G186" s="99"/>
      <c r="H186" s="102"/>
      <c r="I186" s="102"/>
      <c r="J186" s="102"/>
      <c r="K186" s="102"/>
      <c r="L186" s="102"/>
      <c r="M186" s="102"/>
      <c r="N186" s="102"/>
      <c r="O186" s="102"/>
      <c r="P186" s="102"/>
      <c r="Q186" s="102"/>
      <c r="R186" s="102"/>
      <c r="S186" s="102"/>
      <c r="T186" s="102"/>
      <c r="U186" s="102"/>
      <c r="V186" s="102"/>
      <c r="W186" s="102"/>
      <c r="X186" s="102"/>
      <c r="Y186" s="102"/>
      <c r="Z186" s="104"/>
      <c r="AA186" s="104"/>
      <c r="AB186" s="104"/>
      <c r="AC186" s="104"/>
      <c r="AD186" s="104"/>
      <c r="AE186" s="104"/>
      <c r="AF186" s="104"/>
      <c r="AG186" s="104"/>
      <c r="AH186" s="104"/>
      <c r="AI186" s="104"/>
      <c r="AJ186" s="104"/>
      <c r="AK186" s="104"/>
      <c r="AL186" s="104"/>
      <c r="AM186" s="104"/>
      <c r="AN186" s="104"/>
      <c r="AO186" s="104"/>
      <c r="AP186" s="104"/>
    </row>
    <row r="187" spans="5:42" ht="14.1" customHeight="1" x14ac:dyDescent="0.25">
      <c r="E187" s="99" t="s">
        <v>106</v>
      </c>
      <c r="F187" s="99"/>
      <c r="G187" s="99"/>
      <c r="H187" s="102" t="s">
        <v>111</v>
      </c>
      <c r="I187" s="102"/>
      <c r="J187" s="102"/>
      <c r="K187" s="102"/>
      <c r="L187" s="102"/>
      <c r="M187" s="102"/>
      <c r="N187" s="102"/>
      <c r="O187" s="102"/>
      <c r="P187" s="102"/>
      <c r="Q187" s="102"/>
      <c r="R187" s="102"/>
      <c r="S187" s="102"/>
      <c r="T187" s="102"/>
      <c r="U187" s="102"/>
      <c r="V187" s="102"/>
      <c r="W187" s="102"/>
      <c r="X187" s="102"/>
      <c r="Y187" s="102"/>
      <c r="Z187" s="103"/>
      <c r="AA187" s="103"/>
      <c r="AB187" s="103"/>
      <c r="AC187" s="103"/>
      <c r="AD187" s="103"/>
      <c r="AE187" s="103"/>
      <c r="AF187" s="103"/>
      <c r="AG187" s="103"/>
      <c r="AH187" s="103"/>
      <c r="AI187" s="103"/>
      <c r="AJ187" s="103"/>
      <c r="AK187" s="103"/>
      <c r="AL187" s="103"/>
      <c r="AM187" s="103"/>
      <c r="AN187" s="103"/>
      <c r="AO187" s="103"/>
      <c r="AP187" s="103"/>
    </row>
    <row r="188" spans="5:42" ht="14.1" customHeight="1" x14ac:dyDescent="0.25">
      <c r="E188" s="99"/>
      <c r="F188" s="99"/>
      <c r="G188" s="99"/>
      <c r="H188" s="102"/>
      <c r="I188" s="102"/>
      <c r="J188" s="102"/>
      <c r="K188" s="102"/>
      <c r="L188" s="102"/>
      <c r="M188" s="102"/>
      <c r="N188" s="102"/>
      <c r="O188" s="102"/>
      <c r="P188" s="102"/>
      <c r="Q188" s="102"/>
      <c r="R188" s="102"/>
      <c r="S188" s="102"/>
      <c r="T188" s="102"/>
      <c r="U188" s="102"/>
      <c r="V188" s="102"/>
      <c r="W188" s="102"/>
      <c r="X188" s="102"/>
      <c r="Y188" s="102"/>
      <c r="Z188" s="103"/>
      <c r="AA188" s="103"/>
      <c r="AB188" s="103"/>
      <c r="AC188" s="103"/>
      <c r="AD188" s="103"/>
      <c r="AE188" s="103"/>
      <c r="AF188" s="103"/>
      <c r="AG188" s="103"/>
      <c r="AH188" s="103"/>
      <c r="AI188" s="103"/>
      <c r="AJ188" s="103"/>
      <c r="AK188" s="103"/>
      <c r="AL188" s="103"/>
      <c r="AM188" s="103"/>
      <c r="AN188" s="103"/>
      <c r="AO188" s="103"/>
      <c r="AP188" s="103"/>
    </row>
    <row r="189" spans="5:42" ht="14.1" customHeight="1" x14ac:dyDescent="0.25">
      <c r="E189" s="99" t="s">
        <v>107</v>
      </c>
      <c r="F189" s="99"/>
      <c r="G189" s="99"/>
      <c r="H189" s="102" t="s">
        <v>112</v>
      </c>
      <c r="I189" s="102"/>
      <c r="J189" s="102"/>
      <c r="K189" s="102"/>
      <c r="L189" s="102"/>
      <c r="M189" s="102"/>
      <c r="N189" s="102"/>
      <c r="O189" s="102"/>
      <c r="P189" s="102"/>
      <c r="Q189" s="102"/>
      <c r="R189" s="102"/>
      <c r="S189" s="102"/>
      <c r="T189" s="102"/>
      <c r="U189" s="102"/>
      <c r="V189" s="102"/>
      <c r="W189" s="102"/>
      <c r="X189" s="102"/>
      <c r="Y189" s="102"/>
      <c r="Z189" s="103"/>
      <c r="AA189" s="103"/>
      <c r="AB189" s="103"/>
      <c r="AC189" s="103"/>
      <c r="AD189" s="103"/>
      <c r="AE189" s="103"/>
      <c r="AF189" s="103"/>
      <c r="AG189" s="103"/>
      <c r="AH189" s="103"/>
      <c r="AI189" s="103"/>
      <c r="AJ189" s="103"/>
      <c r="AK189" s="103"/>
      <c r="AL189" s="103"/>
      <c r="AM189" s="103"/>
      <c r="AN189" s="103"/>
      <c r="AO189" s="103"/>
      <c r="AP189" s="103"/>
    </row>
    <row r="190" spans="5:42" ht="66.75" customHeight="1" x14ac:dyDescent="0.25">
      <c r="E190" s="99"/>
      <c r="F190" s="99"/>
      <c r="G190" s="99"/>
      <c r="H190" s="102"/>
      <c r="I190" s="102"/>
      <c r="J190" s="102"/>
      <c r="K190" s="102"/>
      <c r="L190" s="102"/>
      <c r="M190" s="102"/>
      <c r="N190" s="102"/>
      <c r="O190" s="102"/>
      <c r="P190" s="102"/>
      <c r="Q190" s="102"/>
      <c r="R190" s="102"/>
      <c r="S190" s="102"/>
      <c r="T190" s="102"/>
      <c r="U190" s="102"/>
      <c r="V190" s="102"/>
      <c r="W190" s="102"/>
      <c r="X190" s="102"/>
      <c r="Y190" s="102"/>
      <c r="Z190" s="103"/>
      <c r="AA190" s="103"/>
      <c r="AB190" s="103"/>
      <c r="AC190" s="103"/>
      <c r="AD190" s="103"/>
      <c r="AE190" s="103"/>
      <c r="AF190" s="103"/>
      <c r="AG190" s="103"/>
      <c r="AH190" s="103"/>
      <c r="AI190" s="103"/>
      <c r="AJ190" s="103"/>
      <c r="AK190" s="103"/>
      <c r="AL190" s="103"/>
      <c r="AM190" s="103"/>
      <c r="AN190" s="103"/>
      <c r="AO190" s="103"/>
      <c r="AP190" s="103"/>
    </row>
    <row r="191" spans="5:42" ht="14.1" customHeight="1" x14ac:dyDescent="0.25">
      <c r="E191" s="99" t="s">
        <v>108</v>
      </c>
      <c r="F191" s="99"/>
      <c r="G191" s="99"/>
      <c r="H191" s="102" t="s">
        <v>113</v>
      </c>
      <c r="I191" s="102"/>
      <c r="J191" s="102"/>
      <c r="K191" s="102"/>
      <c r="L191" s="102"/>
      <c r="M191" s="102"/>
      <c r="N191" s="102"/>
      <c r="O191" s="102"/>
      <c r="P191" s="102"/>
      <c r="Q191" s="102"/>
      <c r="R191" s="102"/>
      <c r="S191" s="102"/>
      <c r="T191" s="102"/>
      <c r="U191" s="102"/>
      <c r="V191" s="102"/>
      <c r="W191" s="102"/>
      <c r="X191" s="102"/>
      <c r="Y191" s="102"/>
      <c r="Z191" s="103"/>
      <c r="AA191" s="103"/>
      <c r="AB191" s="103"/>
      <c r="AC191" s="103"/>
      <c r="AD191" s="103"/>
      <c r="AE191" s="103"/>
      <c r="AF191" s="103"/>
      <c r="AG191" s="103"/>
      <c r="AH191" s="103"/>
      <c r="AI191" s="103"/>
      <c r="AJ191" s="103"/>
      <c r="AK191" s="103"/>
      <c r="AL191" s="103"/>
      <c r="AM191" s="103"/>
      <c r="AN191" s="103"/>
      <c r="AO191" s="103"/>
      <c r="AP191" s="103"/>
    </row>
    <row r="192" spans="5:42" ht="14.1" customHeight="1" x14ac:dyDescent="0.25">
      <c r="E192" s="99"/>
      <c r="F192" s="99"/>
      <c r="G192" s="99"/>
      <c r="H192" s="102"/>
      <c r="I192" s="102"/>
      <c r="J192" s="102"/>
      <c r="K192" s="102"/>
      <c r="L192" s="102"/>
      <c r="M192" s="102"/>
      <c r="N192" s="102"/>
      <c r="O192" s="102"/>
      <c r="P192" s="102"/>
      <c r="Q192" s="102"/>
      <c r="R192" s="102"/>
      <c r="S192" s="102"/>
      <c r="T192" s="102"/>
      <c r="U192" s="102"/>
      <c r="V192" s="102"/>
      <c r="W192" s="102"/>
      <c r="X192" s="102"/>
      <c r="Y192" s="102"/>
      <c r="Z192" s="103"/>
      <c r="AA192" s="103"/>
      <c r="AB192" s="103"/>
      <c r="AC192" s="103"/>
      <c r="AD192" s="103"/>
      <c r="AE192" s="103"/>
      <c r="AF192" s="103"/>
      <c r="AG192" s="103"/>
      <c r="AH192" s="103"/>
      <c r="AI192" s="103"/>
      <c r="AJ192" s="103"/>
      <c r="AK192" s="103"/>
      <c r="AL192" s="103"/>
      <c r="AM192" s="103"/>
      <c r="AN192" s="103"/>
      <c r="AO192" s="103"/>
      <c r="AP192" s="103"/>
    </row>
    <row r="193" spans="5:53" ht="14.1" customHeight="1" x14ac:dyDescent="0.25">
      <c r="E193" s="200" t="s">
        <v>114</v>
      </c>
      <c r="F193" s="200"/>
      <c r="G193" s="200"/>
      <c r="H193" s="89" t="s">
        <v>120</v>
      </c>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1"/>
    </row>
    <row r="194" spans="5:53" ht="14.1" customHeight="1" x14ac:dyDescent="0.25">
      <c r="E194" s="200"/>
      <c r="F194" s="200"/>
      <c r="G194" s="200"/>
      <c r="H194" s="92"/>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c r="AG194" s="93"/>
      <c r="AH194" s="93"/>
      <c r="AI194" s="93"/>
      <c r="AJ194" s="93"/>
      <c r="AK194" s="93"/>
      <c r="AL194" s="93"/>
      <c r="AM194" s="93"/>
      <c r="AN194" s="93"/>
      <c r="AO194" s="93"/>
      <c r="AP194" s="94"/>
    </row>
    <row r="195" spans="5:53" ht="14.1" customHeight="1" x14ac:dyDescent="0.25">
      <c r="E195" s="99" t="s">
        <v>116</v>
      </c>
      <c r="F195" s="99"/>
      <c r="G195" s="99"/>
      <c r="H195" s="102" t="s">
        <v>121</v>
      </c>
      <c r="I195" s="102"/>
      <c r="J195" s="102"/>
      <c r="K195" s="102"/>
      <c r="L195" s="102"/>
      <c r="M195" s="102"/>
      <c r="N195" s="102"/>
      <c r="O195" s="102"/>
      <c r="P195" s="102"/>
      <c r="Q195" s="102"/>
      <c r="R195" s="102"/>
      <c r="S195" s="102"/>
      <c r="T195" s="102"/>
      <c r="U195" s="102"/>
      <c r="V195" s="102"/>
      <c r="W195" s="102"/>
      <c r="X195" s="102"/>
      <c r="Y195" s="102"/>
      <c r="Z195" s="103"/>
      <c r="AA195" s="103"/>
      <c r="AB195" s="103"/>
      <c r="AC195" s="103"/>
      <c r="AD195" s="103"/>
      <c r="AE195" s="103"/>
      <c r="AF195" s="103"/>
      <c r="AG195" s="103"/>
      <c r="AH195" s="103"/>
      <c r="AI195" s="103"/>
      <c r="AJ195" s="103"/>
      <c r="AK195" s="103"/>
      <c r="AL195" s="103"/>
      <c r="AM195" s="103"/>
      <c r="AN195" s="103"/>
      <c r="AO195" s="103"/>
      <c r="AP195" s="103"/>
    </row>
    <row r="196" spans="5:53" ht="14.1" customHeight="1" x14ac:dyDescent="0.25">
      <c r="E196" s="99"/>
      <c r="F196" s="99"/>
      <c r="G196" s="99"/>
      <c r="H196" s="102"/>
      <c r="I196" s="102"/>
      <c r="J196" s="102"/>
      <c r="K196" s="102"/>
      <c r="L196" s="102"/>
      <c r="M196" s="102"/>
      <c r="N196" s="102"/>
      <c r="O196" s="102"/>
      <c r="P196" s="102"/>
      <c r="Q196" s="102"/>
      <c r="R196" s="102"/>
      <c r="S196" s="102"/>
      <c r="T196" s="102"/>
      <c r="U196" s="102"/>
      <c r="V196" s="102"/>
      <c r="W196" s="102"/>
      <c r="X196" s="102"/>
      <c r="Y196" s="102"/>
      <c r="Z196" s="103"/>
      <c r="AA196" s="103"/>
      <c r="AB196" s="103"/>
      <c r="AC196" s="103"/>
      <c r="AD196" s="103"/>
      <c r="AE196" s="103"/>
      <c r="AF196" s="103"/>
      <c r="AG196" s="103"/>
      <c r="AH196" s="103"/>
      <c r="AI196" s="103"/>
      <c r="AJ196" s="103"/>
      <c r="AK196" s="103"/>
      <c r="AL196" s="103"/>
      <c r="AM196" s="103"/>
      <c r="AN196" s="103"/>
      <c r="AO196" s="103"/>
      <c r="AP196" s="103"/>
    </row>
    <row r="197" spans="5:53" ht="14.1" customHeight="1" x14ac:dyDescent="0.25">
      <c r="E197" s="99" t="s">
        <v>117</v>
      </c>
      <c r="F197" s="99"/>
      <c r="G197" s="99"/>
      <c r="H197" s="102" t="s">
        <v>122</v>
      </c>
      <c r="I197" s="102"/>
      <c r="J197" s="102"/>
      <c r="K197" s="102"/>
      <c r="L197" s="102"/>
      <c r="M197" s="102"/>
      <c r="N197" s="102"/>
      <c r="O197" s="102"/>
      <c r="P197" s="102"/>
      <c r="Q197" s="102"/>
      <c r="R197" s="102"/>
      <c r="S197" s="102"/>
      <c r="T197" s="102"/>
      <c r="U197" s="102"/>
      <c r="V197" s="102"/>
      <c r="W197" s="102"/>
      <c r="X197" s="102"/>
      <c r="Y197" s="102"/>
      <c r="Z197" s="103"/>
      <c r="AA197" s="103"/>
      <c r="AB197" s="103"/>
      <c r="AC197" s="103"/>
      <c r="AD197" s="103"/>
      <c r="AE197" s="103"/>
      <c r="AF197" s="103"/>
      <c r="AG197" s="103"/>
      <c r="AH197" s="103"/>
      <c r="AI197" s="103"/>
      <c r="AJ197" s="103"/>
      <c r="AK197" s="103"/>
      <c r="AL197" s="103"/>
      <c r="AM197" s="103"/>
      <c r="AN197" s="103"/>
      <c r="AO197" s="103"/>
      <c r="AP197" s="103"/>
    </row>
    <row r="198" spans="5:53" ht="14.1" customHeight="1" x14ac:dyDescent="0.25">
      <c r="E198" s="99"/>
      <c r="F198" s="99"/>
      <c r="G198" s="99"/>
      <c r="H198" s="102"/>
      <c r="I198" s="102"/>
      <c r="J198" s="102"/>
      <c r="K198" s="102"/>
      <c r="L198" s="102"/>
      <c r="M198" s="102"/>
      <c r="N198" s="102"/>
      <c r="O198" s="102"/>
      <c r="P198" s="102"/>
      <c r="Q198" s="102"/>
      <c r="R198" s="102"/>
      <c r="S198" s="102"/>
      <c r="T198" s="102"/>
      <c r="U198" s="102"/>
      <c r="V198" s="102"/>
      <c r="W198" s="102"/>
      <c r="X198" s="102"/>
      <c r="Y198" s="102"/>
      <c r="Z198" s="103"/>
      <c r="AA198" s="103"/>
      <c r="AB198" s="103"/>
      <c r="AC198" s="103"/>
      <c r="AD198" s="103"/>
      <c r="AE198" s="103"/>
      <c r="AF198" s="103"/>
      <c r="AG198" s="103"/>
      <c r="AH198" s="103"/>
      <c r="AI198" s="103"/>
      <c r="AJ198" s="103"/>
      <c r="AK198" s="103"/>
      <c r="AL198" s="103"/>
      <c r="AM198" s="103"/>
      <c r="AN198" s="103"/>
      <c r="AO198" s="103"/>
      <c r="AP198" s="103"/>
    </row>
    <row r="199" spans="5:53" ht="14.1" customHeight="1" x14ac:dyDescent="0.25">
      <c r="E199" s="99" t="s">
        <v>118</v>
      </c>
      <c r="F199" s="99"/>
      <c r="G199" s="99"/>
      <c r="H199" s="102" t="s">
        <v>123</v>
      </c>
      <c r="I199" s="102"/>
      <c r="J199" s="102"/>
      <c r="K199" s="102"/>
      <c r="L199" s="102"/>
      <c r="M199" s="102"/>
      <c r="N199" s="102"/>
      <c r="O199" s="102"/>
      <c r="P199" s="102"/>
      <c r="Q199" s="102"/>
      <c r="R199" s="102"/>
      <c r="S199" s="102"/>
      <c r="T199" s="102"/>
      <c r="U199" s="102"/>
      <c r="V199" s="102"/>
      <c r="W199" s="102"/>
      <c r="X199" s="102"/>
      <c r="Y199" s="102"/>
      <c r="Z199" s="103"/>
      <c r="AA199" s="103"/>
      <c r="AB199" s="103"/>
      <c r="AC199" s="103"/>
      <c r="AD199" s="103"/>
      <c r="AE199" s="103"/>
      <c r="AF199" s="103"/>
      <c r="AG199" s="103"/>
      <c r="AH199" s="103"/>
      <c r="AI199" s="103"/>
      <c r="AJ199" s="103"/>
      <c r="AK199" s="103"/>
      <c r="AL199" s="103"/>
      <c r="AM199" s="103"/>
      <c r="AN199" s="103"/>
      <c r="AO199" s="103"/>
      <c r="AP199" s="103"/>
    </row>
    <row r="200" spans="5:53" ht="24.75" customHeight="1" x14ac:dyDescent="0.25">
      <c r="E200" s="99"/>
      <c r="F200" s="99"/>
      <c r="G200" s="99"/>
      <c r="H200" s="102"/>
      <c r="I200" s="102"/>
      <c r="J200" s="102"/>
      <c r="K200" s="102"/>
      <c r="L200" s="102"/>
      <c r="M200" s="102"/>
      <c r="N200" s="102"/>
      <c r="O200" s="102"/>
      <c r="P200" s="102"/>
      <c r="Q200" s="102"/>
      <c r="R200" s="102"/>
      <c r="S200" s="102"/>
      <c r="T200" s="102"/>
      <c r="U200" s="102"/>
      <c r="V200" s="102"/>
      <c r="W200" s="102"/>
      <c r="X200" s="102"/>
      <c r="Y200" s="102"/>
      <c r="Z200" s="103"/>
      <c r="AA200" s="103"/>
      <c r="AB200" s="103"/>
      <c r="AC200" s="103"/>
      <c r="AD200" s="103"/>
      <c r="AE200" s="103"/>
      <c r="AF200" s="103"/>
      <c r="AG200" s="103"/>
      <c r="AH200" s="103"/>
      <c r="AI200" s="103"/>
      <c r="AJ200" s="103"/>
      <c r="AK200" s="103"/>
      <c r="AL200" s="103"/>
      <c r="AM200" s="103"/>
      <c r="AN200" s="103"/>
      <c r="AO200" s="103"/>
      <c r="AP200" s="103"/>
    </row>
    <row r="201" spans="5:53" ht="14.1" customHeight="1" x14ac:dyDescent="0.25">
      <c r="E201" s="99" t="s">
        <v>119</v>
      </c>
      <c r="F201" s="99"/>
      <c r="G201" s="99"/>
      <c r="H201" s="102" t="s">
        <v>124</v>
      </c>
      <c r="I201" s="102"/>
      <c r="J201" s="102"/>
      <c r="K201" s="102"/>
      <c r="L201" s="102"/>
      <c r="M201" s="102"/>
      <c r="N201" s="102"/>
      <c r="O201" s="102"/>
      <c r="P201" s="102"/>
      <c r="Q201" s="102"/>
      <c r="R201" s="102"/>
      <c r="S201" s="102"/>
      <c r="T201" s="102"/>
      <c r="U201" s="102"/>
      <c r="V201" s="102"/>
      <c r="W201" s="102"/>
      <c r="X201" s="102"/>
      <c r="Y201" s="102"/>
      <c r="Z201" s="103"/>
      <c r="AA201" s="103"/>
      <c r="AB201" s="103"/>
      <c r="AC201" s="103"/>
      <c r="AD201" s="103"/>
      <c r="AE201" s="103"/>
      <c r="AF201" s="103"/>
      <c r="AG201" s="103"/>
      <c r="AH201" s="103"/>
      <c r="AI201" s="103"/>
      <c r="AJ201" s="103"/>
      <c r="AK201" s="103"/>
      <c r="AL201" s="103"/>
      <c r="AM201" s="103"/>
      <c r="AN201" s="103"/>
      <c r="AO201" s="103"/>
      <c r="AP201" s="103"/>
    </row>
    <row r="202" spans="5:53" ht="14.1" customHeight="1" x14ac:dyDescent="0.25">
      <c r="E202" s="99"/>
      <c r="F202" s="99"/>
      <c r="G202" s="99"/>
      <c r="H202" s="102"/>
      <c r="I202" s="102"/>
      <c r="J202" s="102"/>
      <c r="K202" s="102"/>
      <c r="L202" s="102"/>
      <c r="M202" s="102"/>
      <c r="N202" s="102"/>
      <c r="O202" s="102"/>
      <c r="P202" s="102"/>
      <c r="Q202" s="102"/>
      <c r="R202" s="102"/>
      <c r="S202" s="102"/>
      <c r="T202" s="102"/>
      <c r="U202" s="102"/>
      <c r="V202" s="102"/>
      <c r="W202" s="102"/>
      <c r="X202" s="102"/>
      <c r="Y202" s="102"/>
      <c r="Z202" s="103"/>
      <c r="AA202" s="103"/>
      <c r="AB202" s="103"/>
      <c r="AC202" s="103"/>
      <c r="AD202" s="103"/>
      <c r="AE202" s="103"/>
      <c r="AF202" s="103"/>
      <c r="AG202" s="103"/>
      <c r="AH202" s="103"/>
      <c r="AI202" s="103"/>
      <c r="AJ202" s="103"/>
      <c r="AK202" s="103"/>
      <c r="AL202" s="103"/>
      <c r="AM202" s="103"/>
      <c r="AN202" s="103"/>
      <c r="AO202" s="103"/>
      <c r="AP202" s="103"/>
    </row>
    <row r="203" spans="5:53" ht="14.1" customHeight="1" x14ac:dyDescent="0.25">
      <c r="E203" s="200" t="s">
        <v>115</v>
      </c>
      <c r="F203" s="200"/>
      <c r="G203" s="200"/>
      <c r="H203" s="89" t="s">
        <v>125</v>
      </c>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1"/>
    </row>
    <row r="204" spans="5:53" ht="14.1" customHeight="1" x14ac:dyDescent="0.25">
      <c r="E204" s="200"/>
      <c r="F204" s="200"/>
      <c r="G204" s="200"/>
      <c r="H204" s="92"/>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c r="AM204" s="93"/>
      <c r="AN204" s="93"/>
      <c r="AO204" s="93"/>
      <c r="AP204" s="94"/>
    </row>
    <row r="205" spans="5:53" ht="23.1" customHeight="1" x14ac:dyDescent="0.25">
      <c r="E205" s="99" t="s">
        <v>127</v>
      </c>
      <c r="F205" s="99"/>
      <c r="G205" s="99"/>
      <c r="H205" s="102" t="s">
        <v>130</v>
      </c>
      <c r="I205" s="102"/>
      <c r="J205" s="102"/>
      <c r="K205" s="102"/>
      <c r="L205" s="102"/>
      <c r="M205" s="102"/>
      <c r="N205" s="102"/>
      <c r="O205" s="102"/>
      <c r="P205" s="102"/>
      <c r="Q205" s="102"/>
      <c r="R205" s="102"/>
      <c r="S205" s="102"/>
      <c r="T205" s="102"/>
      <c r="U205" s="102"/>
      <c r="V205" s="102"/>
      <c r="W205" s="102"/>
      <c r="X205" s="102"/>
      <c r="Y205" s="102"/>
      <c r="Z205" s="103"/>
      <c r="AA205" s="103"/>
      <c r="AB205" s="103"/>
      <c r="AC205" s="103"/>
      <c r="AD205" s="103"/>
      <c r="AE205" s="103"/>
      <c r="AF205" s="103"/>
      <c r="AG205" s="103"/>
      <c r="AH205" s="103"/>
      <c r="AI205" s="103"/>
      <c r="AJ205" s="103"/>
      <c r="AK205" s="103"/>
      <c r="AL205" s="103"/>
      <c r="AM205" s="103"/>
      <c r="AN205" s="103"/>
      <c r="AO205" s="103"/>
      <c r="AP205" s="103"/>
    </row>
    <row r="206" spans="5:53" ht="14.1" customHeight="1" x14ac:dyDescent="0.25">
      <c r="E206" s="99"/>
      <c r="F206" s="99"/>
      <c r="G206" s="99"/>
      <c r="H206" s="102"/>
      <c r="I206" s="102"/>
      <c r="J206" s="102"/>
      <c r="K206" s="102"/>
      <c r="L206" s="102"/>
      <c r="M206" s="102"/>
      <c r="N206" s="102"/>
      <c r="O206" s="102"/>
      <c r="P206" s="102"/>
      <c r="Q206" s="102"/>
      <c r="R206" s="102"/>
      <c r="S206" s="102"/>
      <c r="T206" s="102"/>
      <c r="U206" s="102"/>
      <c r="V206" s="102"/>
      <c r="W206" s="102"/>
      <c r="X206" s="102"/>
      <c r="Y206" s="102"/>
      <c r="Z206" s="103"/>
      <c r="AA206" s="103"/>
      <c r="AB206" s="103"/>
      <c r="AC206" s="103"/>
      <c r="AD206" s="103"/>
      <c r="AE206" s="103"/>
      <c r="AF206" s="103"/>
      <c r="AG206" s="103"/>
      <c r="AH206" s="103"/>
      <c r="AI206" s="103"/>
      <c r="AJ206" s="103"/>
      <c r="AK206" s="103"/>
      <c r="AL206" s="103"/>
      <c r="AM206" s="103"/>
      <c r="AN206" s="103"/>
      <c r="AO206" s="103"/>
      <c r="AP206" s="103"/>
      <c r="BA206" s="4" t="s">
        <v>306</v>
      </c>
    </row>
    <row r="207" spans="5:53" ht="14.1" customHeight="1" x14ac:dyDescent="0.25">
      <c r="E207" s="99" t="s">
        <v>128</v>
      </c>
      <c r="F207" s="99"/>
      <c r="G207" s="99"/>
      <c r="H207" s="102" t="s">
        <v>131</v>
      </c>
      <c r="I207" s="102"/>
      <c r="J207" s="102"/>
      <c r="K207" s="102"/>
      <c r="L207" s="102"/>
      <c r="M207" s="102"/>
      <c r="N207" s="102"/>
      <c r="O207" s="102"/>
      <c r="P207" s="102"/>
      <c r="Q207" s="102"/>
      <c r="R207" s="102"/>
      <c r="S207" s="102"/>
      <c r="T207" s="102"/>
      <c r="U207" s="102"/>
      <c r="V207" s="102"/>
      <c r="W207" s="102"/>
      <c r="X207" s="102"/>
      <c r="Y207" s="102"/>
      <c r="Z207" s="103"/>
      <c r="AA207" s="103"/>
      <c r="AB207" s="103"/>
      <c r="AC207" s="103"/>
      <c r="AD207" s="103"/>
      <c r="AE207" s="103"/>
      <c r="AF207" s="103"/>
      <c r="AG207" s="103"/>
      <c r="AH207" s="103"/>
      <c r="AI207" s="103"/>
      <c r="AJ207" s="103"/>
      <c r="AK207" s="103"/>
      <c r="AL207" s="103"/>
      <c r="AM207" s="103"/>
      <c r="AN207" s="103"/>
      <c r="AO207" s="103"/>
      <c r="AP207" s="103"/>
      <c r="BA207" s="4" t="s">
        <v>304</v>
      </c>
    </row>
    <row r="208" spans="5:53" ht="14.1" customHeight="1" x14ac:dyDescent="0.25">
      <c r="E208" s="99"/>
      <c r="F208" s="99"/>
      <c r="G208" s="99"/>
      <c r="H208" s="102"/>
      <c r="I208" s="102"/>
      <c r="J208" s="102"/>
      <c r="K208" s="102"/>
      <c r="L208" s="102"/>
      <c r="M208" s="102"/>
      <c r="N208" s="102"/>
      <c r="O208" s="102"/>
      <c r="P208" s="102"/>
      <c r="Q208" s="102"/>
      <c r="R208" s="102"/>
      <c r="S208" s="102"/>
      <c r="T208" s="102"/>
      <c r="U208" s="102"/>
      <c r="V208" s="102"/>
      <c r="W208" s="102"/>
      <c r="X208" s="102"/>
      <c r="Y208" s="102"/>
      <c r="Z208" s="103"/>
      <c r="AA208" s="103"/>
      <c r="AB208" s="103"/>
      <c r="AC208" s="103"/>
      <c r="AD208" s="103"/>
      <c r="AE208" s="103"/>
      <c r="AF208" s="103"/>
      <c r="AG208" s="103"/>
      <c r="AH208" s="103"/>
      <c r="AI208" s="103"/>
      <c r="AJ208" s="103"/>
      <c r="AK208" s="103"/>
      <c r="AL208" s="103"/>
      <c r="AM208" s="103"/>
      <c r="AN208" s="103"/>
      <c r="AO208" s="103"/>
      <c r="AP208" s="103"/>
      <c r="BA208" s="4" t="s">
        <v>305</v>
      </c>
    </row>
    <row r="209" spans="5:42" ht="14.1" customHeight="1" x14ac:dyDescent="0.25">
      <c r="E209" s="99" t="s">
        <v>129</v>
      </c>
      <c r="F209" s="99"/>
      <c r="G209" s="99"/>
      <c r="H209" s="102" t="s">
        <v>132</v>
      </c>
      <c r="I209" s="102"/>
      <c r="J209" s="102"/>
      <c r="K209" s="102"/>
      <c r="L209" s="102"/>
      <c r="M209" s="102"/>
      <c r="N209" s="102"/>
      <c r="O209" s="102"/>
      <c r="P209" s="102"/>
      <c r="Q209" s="102"/>
      <c r="R209" s="102"/>
      <c r="S209" s="102"/>
      <c r="T209" s="102"/>
      <c r="U209" s="102"/>
      <c r="V209" s="102"/>
      <c r="W209" s="102"/>
      <c r="X209" s="102"/>
      <c r="Y209" s="102"/>
      <c r="Z209" s="103"/>
      <c r="AA209" s="103"/>
      <c r="AB209" s="103"/>
      <c r="AC209" s="103"/>
      <c r="AD209" s="103"/>
      <c r="AE209" s="103"/>
      <c r="AF209" s="103"/>
      <c r="AG209" s="103"/>
      <c r="AH209" s="103"/>
      <c r="AI209" s="103"/>
      <c r="AJ209" s="103"/>
      <c r="AK209" s="103"/>
      <c r="AL209" s="103"/>
      <c r="AM209" s="103"/>
      <c r="AN209" s="103"/>
      <c r="AO209" s="103"/>
      <c r="AP209" s="103"/>
    </row>
    <row r="210" spans="5:42" ht="14.1" customHeight="1" x14ac:dyDescent="0.25">
      <c r="E210" s="99"/>
      <c r="F210" s="99"/>
      <c r="G210" s="99"/>
      <c r="H210" s="102"/>
      <c r="I210" s="102"/>
      <c r="J210" s="102"/>
      <c r="K210" s="102"/>
      <c r="L210" s="102"/>
      <c r="M210" s="102"/>
      <c r="N210" s="102"/>
      <c r="O210" s="102"/>
      <c r="P210" s="102"/>
      <c r="Q210" s="102"/>
      <c r="R210" s="102"/>
      <c r="S210" s="102"/>
      <c r="T210" s="102"/>
      <c r="U210" s="102"/>
      <c r="V210" s="102"/>
      <c r="W210" s="102"/>
      <c r="X210" s="102"/>
      <c r="Y210" s="102"/>
      <c r="Z210" s="103"/>
      <c r="AA210" s="103"/>
      <c r="AB210" s="103"/>
      <c r="AC210" s="103"/>
      <c r="AD210" s="103"/>
      <c r="AE210" s="103"/>
      <c r="AF210" s="103"/>
      <c r="AG210" s="103"/>
      <c r="AH210" s="103"/>
      <c r="AI210" s="103"/>
      <c r="AJ210" s="103"/>
      <c r="AK210" s="103"/>
      <c r="AL210" s="103"/>
      <c r="AM210" s="103"/>
      <c r="AN210" s="103"/>
      <c r="AO210" s="103"/>
      <c r="AP210" s="103"/>
    </row>
    <row r="211" spans="5:42" ht="14.1" customHeight="1" x14ac:dyDescent="0.25">
      <c r="E211" s="200" t="s">
        <v>126</v>
      </c>
      <c r="F211" s="200"/>
      <c r="G211" s="200"/>
      <c r="H211" s="89" t="s">
        <v>135</v>
      </c>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1"/>
    </row>
    <row r="212" spans="5:42" ht="14.1" customHeight="1" x14ac:dyDescent="0.25">
      <c r="E212" s="200"/>
      <c r="F212" s="200"/>
      <c r="G212" s="200"/>
      <c r="H212" s="92"/>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93"/>
      <c r="AJ212" s="93"/>
      <c r="AK212" s="93"/>
      <c r="AL212" s="93"/>
      <c r="AM212" s="93"/>
      <c r="AN212" s="93"/>
      <c r="AO212" s="93"/>
      <c r="AP212" s="94"/>
    </row>
    <row r="213" spans="5:42" ht="14.1" customHeight="1" x14ac:dyDescent="0.25">
      <c r="E213" s="99" t="s">
        <v>133</v>
      </c>
      <c r="F213" s="99"/>
      <c r="G213" s="99"/>
      <c r="H213" s="102" t="s">
        <v>136</v>
      </c>
      <c r="I213" s="102"/>
      <c r="J213" s="102"/>
      <c r="K213" s="102"/>
      <c r="L213" s="102"/>
      <c r="M213" s="102"/>
      <c r="N213" s="102"/>
      <c r="O213" s="102"/>
      <c r="P213" s="102"/>
      <c r="Q213" s="102"/>
      <c r="R213" s="102"/>
      <c r="S213" s="102"/>
      <c r="T213" s="102"/>
      <c r="U213" s="102"/>
      <c r="V213" s="102"/>
      <c r="W213" s="102"/>
      <c r="X213" s="102"/>
      <c r="Y213" s="102"/>
      <c r="Z213" s="103"/>
      <c r="AA213" s="103"/>
      <c r="AB213" s="103"/>
      <c r="AC213" s="103"/>
      <c r="AD213" s="103"/>
      <c r="AE213" s="103"/>
      <c r="AF213" s="103"/>
      <c r="AG213" s="103"/>
      <c r="AH213" s="103"/>
      <c r="AI213" s="103"/>
      <c r="AJ213" s="103"/>
      <c r="AK213" s="103"/>
      <c r="AL213" s="103"/>
      <c r="AM213" s="103"/>
      <c r="AN213" s="103"/>
      <c r="AO213" s="103"/>
      <c r="AP213" s="103"/>
    </row>
    <row r="214" spans="5:42" ht="14.1" customHeight="1" x14ac:dyDescent="0.25">
      <c r="E214" s="99"/>
      <c r="F214" s="99"/>
      <c r="G214" s="99"/>
      <c r="H214" s="102"/>
      <c r="I214" s="102"/>
      <c r="J214" s="102"/>
      <c r="K214" s="102"/>
      <c r="L214" s="102"/>
      <c r="M214" s="102"/>
      <c r="N214" s="102"/>
      <c r="O214" s="102"/>
      <c r="P214" s="102"/>
      <c r="Q214" s="102"/>
      <c r="R214" s="102"/>
      <c r="S214" s="102"/>
      <c r="T214" s="102"/>
      <c r="U214" s="102"/>
      <c r="V214" s="102"/>
      <c r="W214" s="102"/>
      <c r="X214" s="102"/>
      <c r="Y214" s="102"/>
      <c r="Z214" s="103"/>
      <c r="AA214" s="103"/>
      <c r="AB214" s="103"/>
      <c r="AC214" s="103"/>
      <c r="AD214" s="103"/>
      <c r="AE214" s="103"/>
      <c r="AF214" s="103"/>
      <c r="AG214" s="103"/>
      <c r="AH214" s="103"/>
      <c r="AI214" s="103"/>
      <c r="AJ214" s="103"/>
      <c r="AK214" s="103"/>
      <c r="AL214" s="103"/>
      <c r="AM214" s="103"/>
      <c r="AN214" s="103"/>
      <c r="AO214" s="103"/>
      <c r="AP214" s="103"/>
    </row>
    <row r="215" spans="5:42" ht="14.1" customHeight="1" x14ac:dyDescent="0.25">
      <c r="E215" s="99" t="s">
        <v>134</v>
      </c>
      <c r="F215" s="99"/>
      <c r="G215" s="99"/>
      <c r="H215" s="102" t="s">
        <v>137</v>
      </c>
      <c r="I215" s="102"/>
      <c r="J215" s="102"/>
      <c r="K215" s="102"/>
      <c r="L215" s="102"/>
      <c r="M215" s="102"/>
      <c r="N215" s="102"/>
      <c r="O215" s="102"/>
      <c r="P215" s="102"/>
      <c r="Q215" s="102"/>
      <c r="R215" s="102"/>
      <c r="S215" s="102"/>
      <c r="T215" s="102"/>
      <c r="U215" s="102"/>
      <c r="V215" s="102"/>
      <c r="W215" s="102"/>
      <c r="X215" s="102"/>
      <c r="Y215" s="102"/>
      <c r="Z215" s="103"/>
      <c r="AA215" s="103"/>
      <c r="AB215" s="103"/>
      <c r="AC215" s="103"/>
      <c r="AD215" s="103"/>
      <c r="AE215" s="103"/>
      <c r="AF215" s="103"/>
      <c r="AG215" s="103"/>
      <c r="AH215" s="103"/>
      <c r="AI215" s="103"/>
      <c r="AJ215" s="103"/>
      <c r="AK215" s="103"/>
      <c r="AL215" s="103"/>
      <c r="AM215" s="103"/>
      <c r="AN215" s="103"/>
      <c r="AO215" s="103"/>
      <c r="AP215" s="103"/>
    </row>
    <row r="216" spans="5:42" ht="33" customHeight="1" x14ac:dyDescent="0.25">
      <c r="E216" s="99"/>
      <c r="F216" s="99"/>
      <c r="G216" s="99"/>
      <c r="H216" s="102"/>
      <c r="I216" s="102"/>
      <c r="J216" s="102"/>
      <c r="K216" s="102"/>
      <c r="L216" s="102"/>
      <c r="M216" s="102"/>
      <c r="N216" s="102"/>
      <c r="O216" s="102"/>
      <c r="P216" s="102"/>
      <c r="Q216" s="102"/>
      <c r="R216" s="102"/>
      <c r="S216" s="102"/>
      <c r="T216" s="102"/>
      <c r="U216" s="102"/>
      <c r="V216" s="102"/>
      <c r="W216" s="102"/>
      <c r="X216" s="102"/>
      <c r="Y216" s="102"/>
      <c r="Z216" s="103"/>
      <c r="AA216" s="103"/>
      <c r="AB216" s="103"/>
      <c r="AC216" s="103"/>
      <c r="AD216" s="103"/>
      <c r="AE216" s="103"/>
      <c r="AF216" s="103"/>
      <c r="AG216" s="103"/>
      <c r="AH216" s="103"/>
      <c r="AI216" s="103"/>
      <c r="AJ216" s="103"/>
      <c r="AK216" s="103"/>
      <c r="AL216" s="103"/>
      <c r="AM216" s="103"/>
      <c r="AN216" s="103"/>
      <c r="AO216" s="103"/>
      <c r="AP216" s="103"/>
    </row>
    <row r="219" spans="5:42" ht="14.1" customHeight="1" x14ac:dyDescent="0.25">
      <c r="E219" s="219" t="str">
        <f>IF(AZ2=TRUE,"4. ПЕРЕЛІК ЕНЕРГОЕФЕКТИВНИХ ЗАХОДІВ ДО ПАКЕТУ ЗАХОДІВ “[А]”*","4. ПЕРЕЛІК ЕНЕРГОЕФЕКТИВНИХ ЗАХОДІВ ДО ПАКЕТУ ЗАХОДІВ “[Б]”*")</f>
        <v>4. ПЕРЕЛІК ЕНЕРГОЕФЕКТИВНИХ ЗАХОДІВ ДО ПАКЕТУ ЗАХОДІВ “[Б]”*</v>
      </c>
      <c r="F219" s="219"/>
      <c r="G219" s="219"/>
      <c r="H219" s="219"/>
      <c r="I219" s="219"/>
      <c r="J219" s="219"/>
      <c r="K219" s="219"/>
      <c r="L219" s="219"/>
      <c r="M219" s="219"/>
      <c r="N219" s="219"/>
      <c r="O219" s="219"/>
      <c r="P219" s="219"/>
      <c r="Q219" s="219"/>
      <c r="R219" s="219"/>
      <c r="S219" s="219"/>
      <c r="T219" s="219"/>
      <c r="U219" s="219"/>
      <c r="V219" s="219"/>
      <c r="W219" s="219"/>
      <c r="X219" s="219"/>
      <c r="Y219" s="219"/>
      <c r="Z219" s="219"/>
      <c r="AA219" s="219"/>
      <c r="AB219" s="219"/>
      <c r="AC219" s="219"/>
      <c r="AD219" s="219"/>
      <c r="AE219" s="219"/>
      <c r="AF219" s="219"/>
      <c r="AG219" s="219"/>
      <c r="AH219" s="219"/>
      <c r="AI219" s="219"/>
      <c r="AJ219" s="219"/>
      <c r="AK219" s="219"/>
      <c r="AL219" s="219"/>
      <c r="AM219" s="219"/>
      <c r="AN219" s="219"/>
      <c r="AO219" s="219"/>
      <c r="AP219" s="219"/>
    </row>
    <row r="220" spans="5:42" ht="14.1" customHeight="1" x14ac:dyDescent="0.25">
      <c r="E220" s="123" t="s">
        <v>138</v>
      </c>
      <c r="F220" s="123"/>
      <c r="G220" s="123"/>
      <c r="H220" s="123"/>
      <c r="I220" s="123"/>
      <c r="J220" s="123"/>
      <c r="K220" s="123"/>
      <c r="L220" s="123"/>
      <c r="M220" s="123"/>
      <c r="N220" s="123"/>
      <c r="O220" s="123"/>
      <c r="P220" s="123"/>
      <c r="Q220" s="123"/>
      <c r="R220" s="123"/>
      <c r="S220" s="123"/>
      <c r="T220" s="123"/>
      <c r="U220" s="123"/>
      <c r="V220" s="123"/>
      <c r="W220" s="123"/>
      <c r="X220" s="123"/>
      <c r="Y220" s="123"/>
      <c r="Z220" s="123"/>
      <c r="AA220" s="123"/>
      <c r="AB220" s="123"/>
      <c r="AC220" s="123"/>
      <c r="AD220" s="123"/>
      <c r="AE220" s="123"/>
      <c r="AF220" s="123"/>
      <c r="AG220" s="123"/>
      <c r="AH220" s="123"/>
      <c r="AI220" s="123"/>
      <c r="AJ220" s="123"/>
      <c r="AK220" s="123"/>
      <c r="AL220" s="123"/>
      <c r="AM220" s="123"/>
      <c r="AN220" s="123"/>
      <c r="AO220" s="123"/>
      <c r="AP220" s="123"/>
    </row>
    <row r="221" spans="5:42" ht="14.1" customHeight="1" x14ac:dyDescent="0.25">
      <c r="E221" s="123"/>
      <c r="F221" s="123"/>
      <c r="G221" s="123"/>
      <c r="H221" s="123"/>
      <c r="I221" s="123"/>
      <c r="J221" s="123"/>
      <c r="K221" s="123"/>
      <c r="L221" s="123"/>
      <c r="M221" s="123"/>
      <c r="N221" s="123"/>
      <c r="O221" s="123"/>
      <c r="P221" s="123"/>
      <c r="Q221" s="123"/>
      <c r="R221" s="123"/>
      <c r="S221" s="123"/>
      <c r="T221" s="123"/>
      <c r="U221" s="123"/>
      <c r="V221" s="123"/>
      <c r="W221" s="123"/>
      <c r="X221" s="123"/>
      <c r="Y221" s="123"/>
      <c r="Z221" s="123"/>
      <c r="AA221" s="123"/>
      <c r="AB221" s="123"/>
      <c r="AC221" s="123"/>
      <c r="AD221" s="123"/>
      <c r="AE221" s="123"/>
      <c r="AF221" s="123"/>
      <c r="AG221" s="123"/>
      <c r="AH221" s="123"/>
      <c r="AI221" s="123"/>
      <c r="AJ221" s="123"/>
      <c r="AK221" s="123"/>
      <c r="AL221" s="123"/>
      <c r="AM221" s="123"/>
      <c r="AN221" s="123"/>
      <c r="AO221" s="123"/>
      <c r="AP221" s="123"/>
    </row>
    <row r="222" spans="5:42" ht="14.1" customHeight="1" x14ac:dyDescent="0.25">
      <c r="E222" s="123"/>
      <c r="F222" s="123"/>
      <c r="G222" s="123"/>
      <c r="H222" s="123"/>
      <c r="I222" s="123"/>
      <c r="J222" s="123"/>
      <c r="K222" s="123"/>
      <c r="L222" s="123"/>
      <c r="M222" s="123"/>
      <c r="N222" s="123"/>
      <c r="O222" s="123"/>
      <c r="P222" s="123"/>
      <c r="Q222" s="123"/>
      <c r="R222" s="123"/>
      <c r="S222" s="123"/>
      <c r="T222" s="123"/>
      <c r="U222" s="123"/>
      <c r="V222" s="123"/>
      <c r="W222" s="123"/>
      <c r="X222" s="123"/>
      <c r="Y222" s="123"/>
      <c r="Z222" s="123"/>
      <c r="AA222" s="123"/>
      <c r="AB222" s="123"/>
      <c r="AC222" s="123"/>
      <c r="AD222" s="123"/>
      <c r="AE222" s="123"/>
      <c r="AF222" s="123"/>
      <c r="AG222" s="123"/>
      <c r="AH222" s="123"/>
      <c r="AI222" s="123"/>
      <c r="AJ222" s="123"/>
      <c r="AK222" s="123"/>
      <c r="AL222" s="123"/>
      <c r="AM222" s="123"/>
      <c r="AN222" s="123"/>
      <c r="AO222" s="123"/>
      <c r="AP222" s="123"/>
    </row>
    <row r="224" spans="5:42" ht="14.1" customHeight="1" x14ac:dyDescent="0.25">
      <c r="E224" s="16" t="s">
        <v>139</v>
      </c>
    </row>
    <row r="225" spans="5:64" ht="14.1" customHeight="1" x14ac:dyDescent="0.25">
      <c r="E225" s="98" t="s">
        <v>4</v>
      </c>
      <c r="F225" s="98"/>
      <c r="G225" s="98"/>
      <c r="H225" s="98" t="s">
        <v>140</v>
      </c>
      <c r="I225" s="98"/>
      <c r="J225" s="98"/>
      <c r="K225" s="98"/>
      <c r="L225" s="98"/>
      <c r="M225" s="98"/>
      <c r="N225" s="98"/>
      <c r="O225" s="98"/>
      <c r="P225" s="98"/>
      <c r="Q225" s="98"/>
      <c r="R225" s="98"/>
      <c r="S225" s="169" t="s">
        <v>141</v>
      </c>
      <c r="T225" s="169"/>
      <c r="U225" s="169"/>
      <c r="V225" s="169"/>
      <c r="W225" s="169"/>
      <c r="X225" s="169" t="s">
        <v>342</v>
      </c>
      <c r="Y225" s="169"/>
      <c r="Z225" s="169"/>
      <c r="AA225" s="169"/>
      <c r="AB225" s="169"/>
      <c r="AC225" s="169" t="s">
        <v>142</v>
      </c>
      <c r="AD225" s="169"/>
      <c r="AE225" s="169"/>
      <c r="AF225" s="169"/>
      <c r="AG225" s="169"/>
      <c r="AH225" s="169"/>
      <c r="AI225" s="169"/>
      <c r="AJ225" s="169"/>
      <c r="AK225" s="169"/>
      <c r="AL225" s="169"/>
      <c r="AM225" s="169"/>
      <c r="AN225" s="169"/>
      <c r="AO225" s="169"/>
      <c r="AP225" s="169"/>
    </row>
    <row r="226" spans="5:64" ht="14.1" customHeight="1" x14ac:dyDescent="0.25">
      <c r="E226" s="98"/>
      <c r="F226" s="98"/>
      <c r="G226" s="98"/>
      <c r="H226" s="98"/>
      <c r="I226" s="98"/>
      <c r="J226" s="98"/>
      <c r="K226" s="98"/>
      <c r="L226" s="98"/>
      <c r="M226" s="98"/>
      <c r="N226" s="98"/>
      <c r="O226" s="98"/>
      <c r="P226" s="98"/>
      <c r="Q226" s="98"/>
      <c r="R226" s="98"/>
      <c r="S226" s="169"/>
      <c r="T226" s="169"/>
      <c r="U226" s="169"/>
      <c r="V226" s="169"/>
      <c r="W226" s="169"/>
      <c r="X226" s="169"/>
      <c r="Y226" s="169"/>
      <c r="Z226" s="169"/>
      <c r="AA226" s="169"/>
      <c r="AB226" s="169"/>
      <c r="AC226" s="169"/>
      <c r="AD226" s="169"/>
      <c r="AE226" s="169"/>
      <c r="AF226" s="169"/>
      <c r="AG226" s="169"/>
      <c r="AH226" s="169"/>
      <c r="AI226" s="169"/>
      <c r="AJ226" s="169"/>
      <c r="AK226" s="169"/>
      <c r="AL226" s="169"/>
      <c r="AM226" s="169"/>
      <c r="AN226" s="169"/>
      <c r="AO226" s="169"/>
      <c r="AP226" s="169"/>
    </row>
    <row r="227" spans="5:64" ht="14.1" customHeight="1" x14ac:dyDescent="0.25">
      <c r="E227" s="98"/>
      <c r="F227" s="98"/>
      <c r="G227" s="98"/>
      <c r="H227" s="98"/>
      <c r="I227" s="98"/>
      <c r="J227" s="98"/>
      <c r="K227" s="98"/>
      <c r="L227" s="98"/>
      <c r="M227" s="98"/>
      <c r="N227" s="98"/>
      <c r="O227" s="98"/>
      <c r="P227" s="98"/>
      <c r="Q227" s="98"/>
      <c r="R227" s="98"/>
      <c r="S227" s="169"/>
      <c r="T227" s="169"/>
      <c r="U227" s="169"/>
      <c r="V227" s="169"/>
      <c r="W227" s="169"/>
      <c r="X227" s="169"/>
      <c r="Y227" s="169"/>
      <c r="Z227" s="169"/>
      <c r="AA227" s="169"/>
      <c r="AB227" s="169"/>
      <c r="AC227" s="169"/>
      <c r="AD227" s="169"/>
      <c r="AE227" s="169"/>
      <c r="AF227" s="169"/>
      <c r="AG227" s="169"/>
      <c r="AH227" s="169"/>
      <c r="AI227" s="169"/>
      <c r="AJ227" s="169"/>
      <c r="AK227" s="169"/>
      <c r="AL227" s="169"/>
      <c r="AM227" s="169"/>
      <c r="AN227" s="169"/>
      <c r="AO227" s="169"/>
      <c r="AP227" s="169"/>
    </row>
    <row r="228" spans="5:64" ht="14.1" customHeight="1" x14ac:dyDescent="0.25">
      <c r="E228" s="98"/>
      <c r="F228" s="98"/>
      <c r="G228" s="98"/>
      <c r="H228" s="98"/>
      <c r="I228" s="98"/>
      <c r="J228" s="98"/>
      <c r="K228" s="98"/>
      <c r="L228" s="98"/>
      <c r="M228" s="98"/>
      <c r="N228" s="98"/>
      <c r="O228" s="98"/>
      <c r="P228" s="98"/>
      <c r="Q228" s="98"/>
      <c r="R228" s="98"/>
      <c r="S228" s="169"/>
      <c r="T228" s="169"/>
      <c r="U228" s="169"/>
      <c r="V228" s="169"/>
      <c r="W228" s="169"/>
      <c r="X228" s="169"/>
      <c r="Y228" s="169"/>
      <c r="Z228" s="169"/>
      <c r="AA228" s="169"/>
      <c r="AB228" s="169"/>
      <c r="AC228" s="169"/>
      <c r="AD228" s="169"/>
      <c r="AE228" s="169"/>
      <c r="AF228" s="169"/>
      <c r="AG228" s="169"/>
      <c r="AH228" s="169"/>
      <c r="AI228" s="169"/>
      <c r="AJ228" s="169"/>
      <c r="AK228" s="169"/>
      <c r="AL228" s="169"/>
      <c r="AM228" s="169"/>
      <c r="AN228" s="169"/>
      <c r="AO228" s="169"/>
      <c r="AP228" s="169"/>
    </row>
    <row r="229" spans="5:64" ht="14.1" customHeight="1" x14ac:dyDescent="0.25">
      <c r="E229" s="98"/>
      <c r="F229" s="98"/>
      <c r="G229" s="98"/>
      <c r="H229" s="98"/>
      <c r="I229" s="98"/>
      <c r="J229" s="98"/>
      <c r="K229" s="98"/>
      <c r="L229" s="98"/>
      <c r="M229" s="98"/>
      <c r="N229" s="98"/>
      <c r="O229" s="98"/>
      <c r="P229" s="98"/>
      <c r="Q229" s="98"/>
      <c r="R229" s="98"/>
      <c r="S229" s="169"/>
      <c r="T229" s="169"/>
      <c r="U229" s="169"/>
      <c r="V229" s="169"/>
      <c r="W229" s="169"/>
      <c r="X229" s="169"/>
      <c r="Y229" s="169"/>
      <c r="Z229" s="169"/>
      <c r="AA229" s="169"/>
      <c r="AB229" s="169"/>
      <c r="AC229" s="169"/>
      <c r="AD229" s="169"/>
      <c r="AE229" s="169"/>
      <c r="AF229" s="169"/>
      <c r="AG229" s="169"/>
      <c r="AH229" s="169"/>
      <c r="AI229" s="169"/>
      <c r="AJ229" s="169"/>
      <c r="AK229" s="169"/>
      <c r="AL229" s="169"/>
      <c r="AM229" s="169"/>
      <c r="AN229" s="169"/>
      <c r="AO229" s="169"/>
      <c r="AP229" s="169"/>
    </row>
    <row r="230" spans="5:64" ht="14.1" customHeight="1" x14ac:dyDescent="0.25">
      <c r="E230" s="98"/>
      <c r="F230" s="98"/>
      <c r="G230" s="98"/>
      <c r="H230" s="98"/>
      <c r="I230" s="98"/>
      <c r="J230" s="98"/>
      <c r="K230" s="98"/>
      <c r="L230" s="98"/>
      <c r="M230" s="98"/>
      <c r="N230" s="98"/>
      <c r="O230" s="98"/>
      <c r="P230" s="98"/>
      <c r="Q230" s="98"/>
      <c r="R230" s="98"/>
      <c r="S230" s="169"/>
      <c r="T230" s="169"/>
      <c r="U230" s="169"/>
      <c r="V230" s="169"/>
      <c r="W230" s="169"/>
      <c r="X230" s="169"/>
      <c r="Y230" s="169"/>
      <c r="Z230" s="169"/>
      <c r="AA230" s="169"/>
      <c r="AB230" s="169"/>
      <c r="AC230" s="169"/>
      <c r="AD230" s="169"/>
      <c r="AE230" s="169"/>
      <c r="AF230" s="169"/>
      <c r="AG230" s="169"/>
      <c r="AH230" s="169"/>
      <c r="AI230" s="169"/>
      <c r="AJ230" s="169"/>
      <c r="AK230" s="169"/>
      <c r="AL230" s="169"/>
      <c r="AM230" s="169"/>
      <c r="AN230" s="169"/>
      <c r="AO230" s="169"/>
      <c r="AP230" s="169"/>
    </row>
    <row r="231" spans="5:64" ht="14.1" customHeight="1" x14ac:dyDescent="0.25">
      <c r="E231" s="98"/>
      <c r="F231" s="98"/>
      <c r="G231" s="98"/>
      <c r="H231" s="98"/>
      <c r="I231" s="98"/>
      <c r="J231" s="98"/>
      <c r="K231" s="98"/>
      <c r="L231" s="98"/>
      <c r="M231" s="98"/>
      <c r="N231" s="98"/>
      <c r="O231" s="98"/>
      <c r="P231" s="98"/>
      <c r="Q231" s="98"/>
      <c r="R231" s="98"/>
      <c r="S231" s="169"/>
      <c r="T231" s="169"/>
      <c r="U231" s="169"/>
      <c r="V231" s="169"/>
      <c r="W231" s="169"/>
      <c r="X231" s="169"/>
      <c r="Y231" s="169"/>
      <c r="Z231" s="169"/>
      <c r="AA231" s="169"/>
      <c r="AB231" s="169"/>
      <c r="AC231" s="169"/>
      <c r="AD231" s="169"/>
      <c r="AE231" s="169"/>
      <c r="AF231" s="169"/>
      <c r="AG231" s="169"/>
      <c r="AH231" s="169"/>
      <c r="AI231" s="169"/>
      <c r="AJ231" s="169"/>
      <c r="AK231" s="169"/>
      <c r="AL231" s="169"/>
      <c r="AM231" s="169"/>
      <c r="AN231" s="169"/>
      <c r="AO231" s="169"/>
      <c r="AP231" s="169"/>
    </row>
    <row r="232" spans="5:64" ht="14.1" customHeight="1" x14ac:dyDescent="0.25">
      <c r="E232" s="98"/>
      <c r="F232" s="98"/>
      <c r="G232" s="98"/>
      <c r="H232" s="98"/>
      <c r="I232" s="98"/>
      <c r="J232" s="98"/>
      <c r="K232" s="98"/>
      <c r="L232" s="98"/>
      <c r="M232" s="98"/>
      <c r="N232" s="98"/>
      <c r="O232" s="98"/>
      <c r="P232" s="98"/>
      <c r="Q232" s="98"/>
      <c r="R232" s="98"/>
      <c r="S232" s="169"/>
      <c r="T232" s="169"/>
      <c r="U232" s="169"/>
      <c r="V232" s="169"/>
      <c r="W232" s="169"/>
      <c r="X232" s="169"/>
      <c r="Y232" s="169"/>
      <c r="Z232" s="169"/>
      <c r="AA232" s="169"/>
      <c r="AB232" s="169"/>
      <c r="AC232" s="169"/>
      <c r="AD232" s="169"/>
      <c r="AE232" s="169"/>
      <c r="AF232" s="169"/>
      <c r="AG232" s="169"/>
      <c r="AH232" s="169"/>
      <c r="AI232" s="169"/>
      <c r="AJ232" s="169"/>
      <c r="AK232" s="169"/>
      <c r="AL232" s="169"/>
      <c r="AM232" s="169"/>
      <c r="AN232" s="169"/>
      <c r="AO232" s="169"/>
      <c r="AP232" s="169"/>
    </row>
    <row r="233" spans="5:64" ht="14.1" customHeight="1" x14ac:dyDescent="0.25">
      <c r="E233" s="197" t="s">
        <v>143</v>
      </c>
      <c r="F233" s="198"/>
      <c r="G233" s="198"/>
      <c r="H233" s="198"/>
      <c r="I233" s="198"/>
      <c r="J233" s="198"/>
      <c r="K233" s="198"/>
      <c r="L233" s="198"/>
      <c r="M233" s="198"/>
      <c r="N233" s="198"/>
      <c r="O233" s="198"/>
      <c r="P233" s="198"/>
      <c r="Q233" s="198"/>
      <c r="R233" s="198"/>
      <c r="S233" s="198"/>
      <c r="T233" s="198"/>
      <c r="U233" s="198"/>
      <c r="V233" s="198"/>
      <c r="W233" s="198"/>
      <c r="X233" s="198"/>
      <c r="Y233" s="198"/>
      <c r="Z233" s="198"/>
      <c r="AA233" s="198"/>
      <c r="AB233" s="198"/>
      <c r="AC233" s="198"/>
      <c r="AD233" s="198"/>
      <c r="AE233" s="198"/>
      <c r="AF233" s="198"/>
      <c r="AG233" s="198"/>
      <c r="AH233" s="198"/>
      <c r="AI233" s="198"/>
      <c r="AJ233" s="198"/>
      <c r="AK233" s="198"/>
      <c r="AL233" s="198"/>
      <c r="AM233" s="198"/>
      <c r="AN233" s="198"/>
      <c r="AO233" s="198"/>
      <c r="AP233" s="198"/>
    </row>
    <row r="234" spans="5:64" ht="14.1" customHeight="1" thickBot="1" x14ac:dyDescent="0.3">
      <c r="E234" s="198"/>
      <c r="F234" s="198"/>
      <c r="G234" s="198"/>
      <c r="H234" s="198"/>
      <c r="I234" s="198"/>
      <c r="J234" s="198"/>
      <c r="K234" s="198"/>
      <c r="L234" s="198"/>
      <c r="M234" s="198"/>
      <c r="N234" s="198"/>
      <c r="O234" s="198"/>
      <c r="P234" s="198"/>
      <c r="Q234" s="198"/>
      <c r="R234" s="198"/>
      <c r="S234" s="198"/>
      <c r="T234" s="198"/>
      <c r="U234" s="198"/>
      <c r="V234" s="198"/>
      <c r="W234" s="198"/>
      <c r="X234" s="198"/>
      <c r="Y234" s="198"/>
      <c r="Z234" s="198"/>
      <c r="AA234" s="198"/>
      <c r="AB234" s="198"/>
      <c r="AC234" s="199"/>
      <c r="AD234" s="199"/>
      <c r="AE234" s="199"/>
      <c r="AF234" s="199"/>
      <c r="AG234" s="199"/>
      <c r="AH234" s="199"/>
      <c r="AI234" s="199"/>
      <c r="AJ234" s="199"/>
      <c r="AK234" s="199"/>
      <c r="AL234" s="199"/>
      <c r="AM234" s="199"/>
      <c r="AN234" s="199"/>
      <c r="AO234" s="199"/>
      <c r="AP234" s="199"/>
    </row>
    <row r="235" spans="5:64" ht="14.1" customHeight="1" thickBot="1" x14ac:dyDescent="0.3">
      <c r="E235" s="99" t="s">
        <v>144</v>
      </c>
      <c r="F235" s="99"/>
      <c r="G235" s="99"/>
      <c r="H235" s="102" t="s">
        <v>146</v>
      </c>
      <c r="I235" s="102"/>
      <c r="J235" s="102"/>
      <c r="K235" s="102"/>
      <c r="L235" s="102"/>
      <c r="M235" s="102"/>
      <c r="N235" s="102"/>
      <c r="O235" s="102"/>
      <c r="P235" s="102"/>
      <c r="Q235" s="102"/>
      <c r="R235" s="102"/>
      <c r="S235" s="122" t="s">
        <v>304</v>
      </c>
      <c r="T235" s="122"/>
      <c r="U235" s="122"/>
      <c r="V235" s="122"/>
      <c r="W235" s="122"/>
      <c r="X235" s="122" t="s">
        <v>305</v>
      </c>
      <c r="Y235" s="122"/>
      <c r="Z235" s="122"/>
      <c r="AA235" s="122"/>
      <c r="AB235" s="196"/>
      <c r="AC235" s="108"/>
      <c r="AD235" s="109"/>
      <c r="AE235" s="109"/>
      <c r="AF235" s="109"/>
      <c r="AG235" s="109"/>
      <c r="AH235" s="109"/>
      <c r="AI235" s="109"/>
      <c r="AJ235" s="109"/>
      <c r="AK235" s="109"/>
      <c r="AL235" s="109"/>
      <c r="AM235" s="109"/>
      <c r="AN235" s="109"/>
      <c r="AO235" s="109"/>
      <c r="AP235" s="110"/>
      <c r="AZ235" s="5" t="b">
        <f>IF(S235="ТАК",TRUE,FALSE)</f>
        <v>1</v>
      </c>
      <c r="BB235" s="4">
        <f>IF(AZ235=TRUE,1,0)</f>
        <v>1</v>
      </c>
      <c r="BE235" s="38" t="s">
        <v>315</v>
      </c>
      <c r="BF235" s="32"/>
      <c r="BG235" s="32"/>
      <c r="BH235" s="32"/>
      <c r="BI235" s="32"/>
      <c r="BJ235" s="32"/>
      <c r="BK235" s="32"/>
      <c r="BL235" s="32"/>
    </row>
    <row r="236" spans="5:64" ht="13.35" customHeight="1" thickBot="1" x14ac:dyDescent="0.3">
      <c r="E236" s="99"/>
      <c r="F236" s="99"/>
      <c r="G236" s="99"/>
      <c r="H236" s="102"/>
      <c r="I236" s="102"/>
      <c r="J236" s="102"/>
      <c r="K236" s="102"/>
      <c r="L236" s="102"/>
      <c r="M236" s="102"/>
      <c r="N236" s="102"/>
      <c r="O236" s="102"/>
      <c r="P236" s="102"/>
      <c r="Q236" s="102"/>
      <c r="R236" s="102"/>
      <c r="S236" s="122"/>
      <c r="T236" s="122"/>
      <c r="U236" s="122"/>
      <c r="V236" s="122"/>
      <c r="W236" s="122"/>
      <c r="X236" s="122"/>
      <c r="Y236" s="122"/>
      <c r="Z236" s="122"/>
      <c r="AA236" s="122"/>
      <c r="AB236" s="196"/>
      <c r="AC236" s="111"/>
      <c r="AD236" s="112"/>
      <c r="AE236" s="112"/>
      <c r="AF236" s="112"/>
      <c r="AG236" s="112"/>
      <c r="AH236" s="112"/>
      <c r="AI236" s="112"/>
      <c r="AJ236" s="112"/>
      <c r="AK236" s="112"/>
      <c r="AL236" s="112"/>
      <c r="AM236" s="112"/>
      <c r="AN236" s="112"/>
      <c r="AO236" s="112"/>
      <c r="AP236" s="113"/>
      <c r="BE236" s="39" t="s">
        <v>316</v>
      </c>
      <c r="BF236" s="32"/>
      <c r="BG236" s="32"/>
      <c r="BH236" s="32"/>
      <c r="BI236" s="32"/>
      <c r="BJ236" s="32"/>
      <c r="BK236" s="32"/>
      <c r="BL236" s="32"/>
    </row>
    <row r="237" spans="5:64" ht="13.35" customHeight="1" x14ac:dyDescent="0.25">
      <c r="E237" s="99"/>
      <c r="F237" s="99"/>
      <c r="G237" s="99"/>
      <c r="H237" s="102"/>
      <c r="I237" s="102"/>
      <c r="J237" s="102"/>
      <c r="K237" s="102"/>
      <c r="L237" s="102"/>
      <c r="M237" s="102"/>
      <c r="N237" s="102"/>
      <c r="O237" s="102"/>
      <c r="P237" s="102"/>
      <c r="Q237" s="102"/>
      <c r="R237" s="102"/>
      <c r="S237" s="122"/>
      <c r="T237" s="122"/>
      <c r="U237" s="122"/>
      <c r="V237" s="122"/>
      <c r="W237" s="122"/>
      <c r="X237" s="122"/>
      <c r="Y237" s="122"/>
      <c r="Z237" s="122"/>
      <c r="AA237" s="122"/>
      <c r="AB237" s="196"/>
      <c r="AC237" s="111"/>
      <c r="AD237" s="112"/>
      <c r="AE237" s="112"/>
      <c r="AF237" s="112"/>
      <c r="AG237" s="112"/>
      <c r="AH237" s="112"/>
      <c r="AI237" s="112"/>
      <c r="AJ237" s="112"/>
      <c r="AK237" s="112"/>
      <c r="AL237" s="112"/>
      <c r="AM237" s="112"/>
      <c r="AN237" s="112"/>
      <c r="AO237" s="112"/>
      <c r="AP237" s="113"/>
      <c r="BE237" s="32" t="s">
        <v>317</v>
      </c>
      <c r="BF237" s="32"/>
      <c r="BG237" s="32"/>
      <c r="BH237" s="32"/>
      <c r="BI237" s="32"/>
      <c r="BJ237" s="32"/>
      <c r="BK237" s="32"/>
      <c r="BL237" s="32"/>
    </row>
    <row r="238" spans="5:64" ht="14.1" customHeight="1" thickBot="1" x14ac:dyDescent="0.25">
      <c r="E238" s="99" t="s">
        <v>145</v>
      </c>
      <c r="F238" s="99"/>
      <c r="G238" s="99"/>
      <c r="H238" s="102" t="s">
        <v>147</v>
      </c>
      <c r="I238" s="102"/>
      <c r="J238" s="102"/>
      <c r="K238" s="102"/>
      <c r="L238" s="102"/>
      <c r="M238" s="102"/>
      <c r="N238" s="102"/>
      <c r="O238" s="102"/>
      <c r="P238" s="102"/>
      <c r="Q238" s="102"/>
      <c r="R238" s="102"/>
      <c r="S238" s="122" t="s">
        <v>304</v>
      </c>
      <c r="T238" s="122"/>
      <c r="U238" s="122"/>
      <c r="V238" s="122"/>
      <c r="W238" s="122"/>
      <c r="X238" s="122" t="s">
        <v>305</v>
      </c>
      <c r="Y238" s="122"/>
      <c r="Z238" s="122"/>
      <c r="AA238" s="122"/>
      <c r="AB238" s="196"/>
      <c r="AC238" s="108"/>
      <c r="AD238" s="109"/>
      <c r="AE238" s="109"/>
      <c r="AF238" s="109"/>
      <c r="AG238" s="109"/>
      <c r="AH238" s="109"/>
      <c r="AI238" s="109"/>
      <c r="AJ238" s="109"/>
      <c r="AK238" s="109"/>
      <c r="AL238" s="109"/>
      <c r="AM238" s="109"/>
      <c r="AN238" s="109"/>
      <c r="AO238" s="109"/>
      <c r="AP238" s="110"/>
      <c r="AZ238" s="5" t="b">
        <f>IF(S238="ТАК",TRUE,FALSE)</f>
        <v>1</v>
      </c>
      <c r="BB238" s="4">
        <f>IF(AZ238=TRUE,1,0)</f>
        <v>1</v>
      </c>
      <c r="BE238" s="40" t="s">
        <v>345</v>
      </c>
      <c r="BF238" s="32"/>
      <c r="BG238" s="32"/>
      <c r="BH238" s="32"/>
      <c r="BI238" s="32"/>
      <c r="BJ238" s="32"/>
      <c r="BK238" s="32"/>
      <c r="BL238" s="32"/>
    </row>
    <row r="239" spans="5:64" ht="14.1" customHeight="1" thickBot="1" x14ac:dyDescent="0.3">
      <c r="E239" s="99"/>
      <c r="F239" s="99"/>
      <c r="G239" s="99"/>
      <c r="H239" s="102"/>
      <c r="I239" s="102"/>
      <c r="J239" s="102"/>
      <c r="K239" s="102"/>
      <c r="L239" s="102"/>
      <c r="M239" s="102"/>
      <c r="N239" s="102"/>
      <c r="O239" s="102"/>
      <c r="P239" s="102"/>
      <c r="Q239" s="102"/>
      <c r="R239" s="102"/>
      <c r="S239" s="122"/>
      <c r="T239" s="122"/>
      <c r="U239" s="122"/>
      <c r="V239" s="122"/>
      <c r="W239" s="122"/>
      <c r="X239" s="122"/>
      <c r="Y239" s="122"/>
      <c r="Z239" s="122"/>
      <c r="AA239" s="122"/>
      <c r="AB239" s="196"/>
      <c r="AC239" s="111"/>
      <c r="AD239" s="112"/>
      <c r="AE239" s="112"/>
      <c r="AF239" s="112"/>
      <c r="AG239" s="112"/>
      <c r="AH239" s="112"/>
      <c r="AI239" s="112"/>
      <c r="AJ239" s="112"/>
      <c r="AK239" s="112"/>
      <c r="AL239" s="112"/>
      <c r="AM239" s="112"/>
      <c r="AN239" s="112"/>
      <c r="AO239" s="112"/>
      <c r="AP239" s="113"/>
      <c r="BE239" s="38" t="s">
        <v>319</v>
      </c>
      <c r="BF239" s="32"/>
      <c r="BG239" s="32"/>
      <c r="BH239" s="32"/>
      <c r="BI239" s="32"/>
      <c r="BJ239" s="32"/>
      <c r="BK239" s="32"/>
      <c r="BL239" s="32"/>
    </row>
    <row r="240" spans="5:64" ht="14.1" customHeight="1" thickBot="1" x14ac:dyDescent="0.3">
      <c r="E240" s="99"/>
      <c r="F240" s="99"/>
      <c r="G240" s="99"/>
      <c r="H240" s="102"/>
      <c r="I240" s="102"/>
      <c r="J240" s="102"/>
      <c r="K240" s="102"/>
      <c r="L240" s="102"/>
      <c r="M240" s="102"/>
      <c r="N240" s="102"/>
      <c r="O240" s="102"/>
      <c r="P240" s="102"/>
      <c r="Q240" s="102"/>
      <c r="R240" s="102"/>
      <c r="S240" s="122"/>
      <c r="T240" s="122"/>
      <c r="U240" s="122"/>
      <c r="V240" s="122"/>
      <c r="W240" s="122"/>
      <c r="X240" s="122"/>
      <c r="Y240" s="122"/>
      <c r="Z240" s="122"/>
      <c r="AA240" s="122"/>
      <c r="AB240" s="196"/>
      <c r="AC240" s="114"/>
      <c r="AD240" s="72"/>
      <c r="AE240" s="72"/>
      <c r="AF240" s="72"/>
      <c r="AG240" s="72"/>
      <c r="AH240" s="72"/>
      <c r="AI240" s="72"/>
      <c r="AJ240" s="72"/>
      <c r="AK240" s="72"/>
      <c r="AL240" s="72"/>
      <c r="AM240" s="72"/>
      <c r="AN240" s="72"/>
      <c r="AO240" s="72"/>
      <c r="AP240" s="115"/>
      <c r="BE240" s="39" t="s">
        <v>320</v>
      </c>
      <c r="BF240" s="32"/>
      <c r="BG240" s="32"/>
      <c r="BH240" s="32"/>
      <c r="BI240" s="32"/>
      <c r="BJ240" s="32"/>
      <c r="BK240" s="32"/>
      <c r="BL240" s="32"/>
    </row>
    <row r="241" spans="5:64" ht="14.1" customHeight="1" x14ac:dyDescent="0.25">
      <c r="E241" s="197" t="s">
        <v>148</v>
      </c>
      <c r="F241" s="198"/>
      <c r="G241" s="198"/>
      <c r="H241" s="198"/>
      <c r="I241" s="198"/>
      <c r="J241" s="198"/>
      <c r="K241" s="198"/>
      <c r="L241" s="198"/>
      <c r="M241" s="198"/>
      <c r="N241" s="198"/>
      <c r="O241" s="198"/>
      <c r="P241" s="198"/>
      <c r="Q241" s="198"/>
      <c r="R241" s="198"/>
      <c r="S241" s="198"/>
      <c r="T241" s="198"/>
      <c r="U241" s="198"/>
      <c r="V241" s="198"/>
      <c r="W241" s="198"/>
      <c r="X241" s="198"/>
      <c r="Y241" s="198"/>
      <c r="Z241" s="198"/>
      <c r="AA241" s="198"/>
      <c r="AB241" s="198"/>
      <c r="AC241" s="198"/>
      <c r="AD241" s="198"/>
      <c r="AE241" s="198"/>
      <c r="AF241" s="198"/>
      <c r="AG241" s="198"/>
      <c r="AH241" s="198"/>
      <c r="AI241" s="198"/>
      <c r="AJ241" s="198"/>
      <c r="AK241" s="198"/>
      <c r="AL241" s="198"/>
      <c r="AM241" s="198"/>
      <c r="AN241" s="198"/>
      <c r="AO241" s="198"/>
      <c r="AP241" s="198"/>
      <c r="BE241" s="32" t="s">
        <v>317</v>
      </c>
      <c r="BF241" s="32"/>
      <c r="BG241" s="32"/>
      <c r="BH241" s="32"/>
      <c r="BI241" s="32"/>
      <c r="BJ241" s="32"/>
      <c r="BK241" s="32"/>
      <c r="BL241" s="32"/>
    </row>
    <row r="242" spans="5:64" ht="14.1" customHeight="1" x14ac:dyDescent="0.2">
      <c r="E242" s="198"/>
      <c r="F242" s="198"/>
      <c r="G242" s="198"/>
      <c r="H242" s="198"/>
      <c r="I242" s="198"/>
      <c r="J242" s="198"/>
      <c r="K242" s="198"/>
      <c r="L242" s="198"/>
      <c r="M242" s="198"/>
      <c r="N242" s="198"/>
      <c r="O242" s="198"/>
      <c r="P242" s="198"/>
      <c r="Q242" s="198"/>
      <c r="R242" s="198"/>
      <c r="S242" s="198"/>
      <c r="T242" s="198"/>
      <c r="U242" s="198"/>
      <c r="V242" s="198"/>
      <c r="W242" s="198"/>
      <c r="X242" s="198"/>
      <c r="Y242" s="198"/>
      <c r="Z242" s="198"/>
      <c r="AA242" s="198"/>
      <c r="AB242" s="198"/>
      <c r="AC242" s="199"/>
      <c r="AD242" s="199"/>
      <c r="AE242" s="199"/>
      <c r="AF242" s="199"/>
      <c r="AG242" s="199"/>
      <c r="AH242" s="199"/>
      <c r="AI242" s="199"/>
      <c r="AJ242" s="199"/>
      <c r="AK242" s="199"/>
      <c r="AL242" s="199"/>
      <c r="AM242" s="199"/>
      <c r="AN242" s="199"/>
      <c r="AO242" s="199"/>
      <c r="AP242" s="199"/>
      <c r="BE242" s="40" t="s">
        <v>345</v>
      </c>
      <c r="BF242" s="32"/>
      <c r="BG242" s="32"/>
      <c r="BH242" s="32"/>
      <c r="BI242" s="32"/>
      <c r="BJ242" s="32"/>
      <c r="BK242" s="32"/>
      <c r="BL242" s="32"/>
    </row>
    <row r="243" spans="5:64" ht="14.1" customHeight="1" x14ac:dyDescent="0.25">
      <c r="E243" s="99" t="s">
        <v>150</v>
      </c>
      <c r="F243" s="99"/>
      <c r="G243" s="99"/>
      <c r="H243" s="201" t="s">
        <v>149</v>
      </c>
      <c r="I243" s="202"/>
      <c r="J243" s="202"/>
      <c r="K243" s="202"/>
      <c r="L243" s="202"/>
      <c r="M243" s="202"/>
      <c r="N243" s="202"/>
      <c r="O243" s="202"/>
      <c r="P243" s="202"/>
      <c r="Q243" s="202"/>
      <c r="R243" s="203"/>
      <c r="S243" s="210" t="s">
        <v>304</v>
      </c>
      <c r="T243" s="211"/>
      <c r="U243" s="211"/>
      <c r="V243" s="211"/>
      <c r="W243" s="212"/>
      <c r="X243" s="210" t="s">
        <v>305</v>
      </c>
      <c r="Y243" s="211"/>
      <c r="Z243" s="211"/>
      <c r="AA243" s="211"/>
      <c r="AB243" s="211"/>
      <c r="AC243" s="108"/>
      <c r="AD243" s="109"/>
      <c r="AE243" s="109"/>
      <c r="AF243" s="109"/>
      <c r="AG243" s="109"/>
      <c r="AH243" s="109"/>
      <c r="AI243" s="109"/>
      <c r="AJ243" s="109"/>
      <c r="AK243" s="109"/>
      <c r="AL243" s="109"/>
      <c r="AM243" s="109"/>
      <c r="AN243" s="109"/>
      <c r="AO243" s="109"/>
      <c r="AP243" s="110"/>
      <c r="AZ243" s="5" t="b">
        <f>IF(S243="ТАК",TRUE,FALSE)</f>
        <v>1</v>
      </c>
      <c r="BB243" s="4">
        <f>IF(AZ243=TRUE,1,0)</f>
        <v>1</v>
      </c>
      <c r="BE243" s="41" t="s">
        <v>321</v>
      </c>
      <c r="BF243" s="32"/>
      <c r="BG243" s="32"/>
      <c r="BH243" s="32"/>
      <c r="BI243" s="32"/>
      <c r="BJ243" s="32"/>
      <c r="BK243" s="32"/>
      <c r="BL243" s="32"/>
    </row>
    <row r="244" spans="5:64" ht="14.1" customHeight="1" x14ac:dyDescent="0.25">
      <c r="E244" s="99"/>
      <c r="F244" s="99"/>
      <c r="G244" s="99"/>
      <c r="H244" s="204"/>
      <c r="I244" s="205"/>
      <c r="J244" s="205"/>
      <c r="K244" s="205"/>
      <c r="L244" s="205"/>
      <c r="M244" s="205"/>
      <c r="N244" s="205"/>
      <c r="O244" s="205"/>
      <c r="P244" s="205"/>
      <c r="Q244" s="205"/>
      <c r="R244" s="206"/>
      <c r="S244" s="213"/>
      <c r="T244" s="214"/>
      <c r="U244" s="214"/>
      <c r="V244" s="214"/>
      <c r="W244" s="215"/>
      <c r="X244" s="213"/>
      <c r="Y244" s="214"/>
      <c r="Z244" s="214"/>
      <c r="AA244" s="214"/>
      <c r="AB244" s="214"/>
      <c r="AC244" s="111"/>
      <c r="AD244" s="112"/>
      <c r="AE244" s="112"/>
      <c r="AF244" s="112"/>
      <c r="AG244" s="112"/>
      <c r="AH244" s="112"/>
      <c r="AI244" s="112"/>
      <c r="AJ244" s="112"/>
      <c r="AK244" s="112"/>
      <c r="AL244" s="112"/>
      <c r="AM244" s="112"/>
      <c r="AN244" s="112"/>
      <c r="AO244" s="112"/>
      <c r="AP244" s="113"/>
      <c r="BE244" s="32" t="s">
        <v>317</v>
      </c>
      <c r="BF244" s="32"/>
      <c r="BG244" s="32"/>
      <c r="BH244" s="32"/>
      <c r="BI244" s="32"/>
      <c r="BJ244" s="32"/>
      <c r="BK244" s="32"/>
      <c r="BL244" s="32"/>
    </row>
    <row r="245" spans="5:64" ht="14.1" customHeight="1" x14ac:dyDescent="0.2">
      <c r="E245" s="99"/>
      <c r="F245" s="99"/>
      <c r="G245" s="99"/>
      <c r="H245" s="204"/>
      <c r="I245" s="205"/>
      <c r="J245" s="205"/>
      <c r="K245" s="205"/>
      <c r="L245" s="205"/>
      <c r="M245" s="205"/>
      <c r="N245" s="205"/>
      <c r="O245" s="205"/>
      <c r="P245" s="205"/>
      <c r="Q245" s="205"/>
      <c r="R245" s="206"/>
      <c r="S245" s="213"/>
      <c r="T245" s="214"/>
      <c r="U245" s="214"/>
      <c r="V245" s="214"/>
      <c r="W245" s="215"/>
      <c r="X245" s="213"/>
      <c r="Y245" s="214"/>
      <c r="Z245" s="214"/>
      <c r="AA245" s="214"/>
      <c r="AB245" s="214"/>
      <c r="AC245" s="111"/>
      <c r="AD245" s="112"/>
      <c r="AE245" s="112"/>
      <c r="AF245" s="112"/>
      <c r="AG245" s="112"/>
      <c r="AH245" s="112"/>
      <c r="AI245" s="112"/>
      <c r="AJ245" s="112"/>
      <c r="AK245" s="112"/>
      <c r="AL245" s="112"/>
      <c r="AM245" s="112"/>
      <c r="AN245" s="112"/>
      <c r="AO245" s="112"/>
      <c r="AP245" s="113"/>
      <c r="BE245" s="40" t="s">
        <v>345</v>
      </c>
      <c r="BF245" s="32"/>
      <c r="BG245" s="32"/>
      <c r="BH245" s="32"/>
      <c r="BI245" s="32"/>
      <c r="BJ245" s="32"/>
      <c r="BK245" s="32"/>
      <c r="BL245" s="32"/>
    </row>
    <row r="246" spans="5:64" ht="14.1" customHeight="1" x14ac:dyDescent="0.25">
      <c r="E246" s="99"/>
      <c r="F246" s="99"/>
      <c r="G246" s="99"/>
      <c r="H246" s="204"/>
      <c r="I246" s="205"/>
      <c r="J246" s="205"/>
      <c r="K246" s="205"/>
      <c r="L246" s="205"/>
      <c r="M246" s="205"/>
      <c r="N246" s="205"/>
      <c r="O246" s="205"/>
      <c r="P246" s="205"/>
      <c r="Q246" s="205"/>
      <c r="R246" s="206"/>
      <c r="S246" s="213"/>
      <c r="T246" s="214"/>
      <c r="U246" s="214"/>
      <c r="V246" s="214"/>
      <c r="W246" s="215"/>
      <c r="X246" s="213"/>
      <c r="Y246" s="214"/>
      <c r="Z246" s="214"/>
      <c r="AA246" s="214"/>
      <c r="AB246" s="214"/>
      <c r="AC246" s="111"/>
      <c r="AD246" s="112"/>
      <c r="AE246" s="112"/>
      <c r="AF246" s="112"/>
      <c r="AG246" s="112"/>
      <c r="AH246" s="112"/>
      <c r="AI246" s="112"/>
      <c r="AJ246" s="112"/>
      <c r="AK246" s="112"/>
      <c r="AL246" s="112"/>
      <c r="AM246" s="112"/>
      <c r="AN246" s="112"/>
      <c r="AO246" s="112"/>
      <c r="AP246" s="113"/>
      <c r="BE246" s="32"/>
      <c r="BF246" s="32"/>
      <c r="BG246" s="32"/>
      <c r="BH246" s="32"/>
      <c r="BI246" s="32"/>
      <c r="BJ246" s="32"/>
      <c r="BK246" s="32"/>
      <c r="BL246" s="32"/>
    </row>
    <row r="247" spans="5:64" ht="14.1" customHeight="1" x14ac:dyDescent="0.25">
      <c r="E247" s="99"/>
      <c r="F247" s="99"/>
      <c r="G247" s="99"/>
      <c r="H247" s="204"/>
      <c r="I247" s="205"/>
      <c r="J247" s="205"/>
      <c r="K247" s="205"/>
      <c r="L247" s="205"/>
      <c r="M247" s="205"/>
      <c r="N247" s="205"/>
      <c r="O247" s="205"/>
      <c r="P247" s="205"/>
      <c r="Q247" s="205"/>
      <c r="R247" s="206"/>
      <c r="S247" s="213"/>
      <c r="T247" s="214"/>
      <c r="U247" s="214"/>
      <c r="V247" s="214"/>
      <c r="W247" s="215"/>
      <c r="X247" s="213"/>
      <c r="Y247" s="214"/>
      <c r="Z247" s="214"/>
      <c r="AA247" s="214"/>
      <c r="AB247" s="214"/>
      <c r="AC247" s="111"/>
      <c r="AD247" s="112"/>
      <c r="AE247" s="112"/>
      <c r="AF247" s="112"/>
      <c r="AG247" s="112"/>
      <c r="AH247" s="112"/>
      <c r="AI247" s="112"/>
      <c r="AJ247" s="112"/>
      <c r="AK247" s="112"/>
      <c r="AL247" s="112"/>
      <c r="AM247" s="112"/>
      <c r="AN247" s="112"/>
      <c r="AO247" s="112"/>
      <c r="AP247" s="113"/>
      <c r="BE247" s="32"/>
      <c r="BF247" s="32"/>
      <c r="BG247" s="32"/>
      <c r="BH247" s="32"/>
      <c r="BI247" s="32"/>
      <c r="BJ247" s="32"/>
      <c r="BK247" s="32"/>
      <c r="BL247" s="32"/>
    </row>
    <row r="248" spans="5:64" ht="14.1" customHeight="1" x14ac:dyDescent="0.25">
      <c r="E248" s="99"/>
      <c r="F248" s="99"/>
      <c r="G248" s="99"/>
      <c r="H248" s="207"/>
      <c r="I248" s="208"/>
      <c r="J248" s="208"/>
      <c r="K248" s="208"/>
      <c r="L248" s="208"/>
      <c r="M248" s="208"/>
      <c r="N248" s="208"/>
      <c r="O248" s="208"/>
      <c r="P248" s="208"/>
      <c r="Q248" s="208"/>
      <c r="R248" s="209"/>
      <c r="S248" s="216"/>
      <c r="T248" s="217"/>
      <c r="U248" s="217"/>
      <c r="V248" s="217"/>
      <c r="W248" s="218"/>
      <c r="X248" s="216"/>
      <c r="Y248" s="217"/>
      <c r="Z248" s="217"/>
      <c r="AA248" s="217"/>
      <c r="AB248" s="217"/>
      <c r="AC248" s="114"/>
      <c r="AD248" s="72"/>
      <c r="AE248" s="72"/>
      <c r="AF248" s="72"/>
      <c r="AG248" s="72"/>
      <c r="AH248" s="72"/>
      <c r="AI248" s="72"/>
      <c r="AJ248" s="72"/>
      <c r="AK248" s="72"/>
      <c r="AL248" s="72"/>
      <c r="AM248" s="72"/>
      <c r="AN248" s="72"/>
      <c r="AO248" s="72"/>
      <c r="AP248" s="115"/>
      <c r="BE248" s="32"/>
      <c r="BF248" s="32"/>
      <c r="BG248" s="32"/>
      <c r="BH248" s="32"/>
      <c r="BI248" s="32"/>
      <c r="BJ248" s="32"/>
      <c r="BK248" s="32"/>
      <c r="BL248" s="32"/>
    </row>
    <row r="249" spans="5:64" ht="14.1" customHeight="1" x14ac:dyDescent="0.25">
      <c r="E249" s="197" t="s">
        <v>151</v>
      </c>
      <c r="F249" s="198"/>
      <c r="G249" s="198"/>
      <c r="H249" s="198"/>
      <c r="I249" s="198"/>
      <c r="J249" s="198"/>
      <c r="K249" s="198"/>
      <c r="L249" s="198"/>
      <c r="M249" s="198"/>
      <c r="N249" s="198"/>
      <c r="O249" s="198"/>
      <c r="P249" s="198"/>
      <c r="Q249" s="198"/>
      <c r="R249" s="198"/>
      <c r="S249" s="198"/>
      <c r="T249" s="198"/>
      <c r="U249" s="198"/>
      <c r="V249" s="198"/>
      <c r="W249" s="198"/>
      <c r="X249" s="198"/>
      <c r="Y249" s="198"/>
      <c r="Z249" s="198"/>
      <c r="AA249" s="198"/>
      <c r="AB249" s="198"/>
      <c r="AC249" s="198"/>
      <c r="AD249" s="198"/>
      <c r="AE249" s="198"/>
      <c r="AF249" s="198"/>
      <c r="AG249" s="198"/>
      <c r="AH249" s="198"/>
      <c r="AI249" s="198"/>
      <c r="AJ249" s="198"/>
      <c r="AK249" s="198"/>
      <c r="AL249" s="198"/>
      <c r="AM249" s="198"/>
      <c r="AN249" s="198"/>
      <c r="AO249" s="198"/>
      <c r="AP249" s="198"/>
      <c r="BE249" s="32"/>
      <c r="BF249" s="32"/>
      <c r="BG249" s="32"/>
      <c r="BH249" s="32"/>
      <c r="BI249" s="32"/>
      <c r="BJ249" s="32"/>
      <c r="BK249" s="32"/>
      <c r="BL249" s="32"/>
    </row>
    <row r="250" spans="5:64" ht="14.1" customHeight="1" thickBot="1" x14ac:dyDescent="0.3">
      <c r="E250" s="198"/>
      <c r="F250" s="198"/>
      <c r="G250" s="198"/>
      <c r="H250" s="198"/>
      <c r="I250" s="198"/>
      <c r="J250" s="198"/>
      <c r="K250" s="198"/>
      <c r="L250" s="198"/>
      <c r="M250" s="198"/>
      <c r="N250" s="198"/>
      <c r="O250" s="198"/>
      <c r="P250" s="198"/>
      <c r="Q250" s="198"/>
      <c r="R250" s="198"/>
      <c r="S250" s="198"/>
      <c r="T250" s="198"/>
      <c r="U250" s="198"/>
      <c r="V250" s="198"/>
      <c r="W250" s="198"/>
      <c r="X250" s="198"/>
      <c r="Y250" s="198"/>
      <c r="Z250" s="198"/>
      <c r="AA250" s="198"/>
      <c r="AB250" s="198"/>
      <c r="AC250" s="199"/>
      <c r="AD250" s="199"/>
      <c r="AE250" s="199"/>
      <c r="AF250" s="199"/>
      <c r="AG250" s="199"/>
      <c r="AH250" s="199"/>
      <c r="AI250" s="199"/>
      <c r="AJ250" s="199"/>
      <c r="AK250" s="199"/>
      <c r="AL250" s="199"/>
      <c r="AM250" s="199"/>
      <c r="AN250" s="199"/>
      <c r="AO250" s="199"/>
      <c r="AP250" s="199"/>
      <c r="BE250" s="32"/>
      <c r="BF250" s="32"/>
      <c r="BG250" s="32"/>
      <c r="BH250" s="32"/>
      <c r="BI250" s="32"/>
      <c r="BJ250" s="32"/>
      <c r="BK250" s="32"/>
      <c r="BL250" s="32"/>
    </row>
    <row r="251" spans="5:64" ht="14.1" customHeight="1" thickBot="1" x14ac:dyDescent="0.3">
      <c r="E251" s="99" t="s">
        <v>152</v>
      </c>
      <c r="F251" s="99"/>
      <c r="G251" s="99"/>
      <c r="H251" s="102" t="s">
        <v>153</v>
      </c>
      <c r="I251" s="102"/>
      <c r="J251" s="102"/>
      <c r="K251" s="102"/>
      <c r="L251" s="102"/>
      <c r="M251" s="102"/>
      <c r="N251" s="102"/>
      <c r="O251" s="102"/>
      <c r="P251" s="102"/>
      <c r="Q251" s="102"/>
      <c r="R251" s="102"/>
      <c r="S251" s="122" t="s">
        <v>304</v>
      </c>
      <c r="T251" s="122"/>
      <c r="U251" s="122"/>
      <c r="V251" s="122"/>
      <c r="W251" s="122"/>
      <c r="X251" s="122" t="s">
        <v>305</v>
      </c>
      <c r="Y251" s="122"/>
      <c r="Z251" s="122"/>
      <c r="AA251" s="122"/>
      <c r="AB251" s="196"/>
      <c r="AC251" s="108"/>
      <c r="AD251" s="109"/>
      <c r="AE251" s="109"/>
      <c r="AF251" s="109"/>
      <c r="AG251" s="109"/>
      <c r="AH251" s="109"/>
      <c r="AI251" s="109"/>
      <c r="AJ251" s="109"/>
      <c r="AK251" s="109"/>
      <c r="AL251" s="109"/>
      <c r="AM251" s="109"/>
      <c r="AN251" s="109"/>
      <c r="AO251" s="109"/>
      <c r="AP251" s="110"/>
      <c r="AZ251" s="5" t="b">
        <f>IF(S251="ТАК",TRUE,FALSE)</f>
        <v>1</v>
      </c>
      <c r="BB251" s="4">
        <f>IF(AZ251=TRUE,1,0)</f>
        <v>1</v>
      </c>
      <c r="BE251" s="42" t="s">
        <v>322</v>
      </c>
      <c r="BF251" s="32"/>
      <c r="BG251" s="32"/>
      <c r="BH251" s="32"/>
      <c r="BI251" s="32"/>
      <c r="BJ251" s="32"/>
      <c r="BK251" s="32"/>
      <c r="BL251" s="32"/>
    </row>
    <row r="252" spans="5:64" ht="14.1" customHeight="1" thickBot="1" x14ac:dyDescent="0.3">
      <c r="E252" s="99"/>
      <c r="F252" s="99"/>
      <c r="G252" s="99"/>
      <c r="H252" s="102"/>
      <c r="I252" s="102"/>
      <c r="J252" s="102"/>
      <c r="K252" s="102"/>
      <c r="L252" s="102"/>
      <c r="M252" s="102"/>
      <c r="N252" s="102"/>
      <c r="O252" s="102"/>
      <c r="P252" s="102"/>
      <c r="Q252" s="102"/>
      <c r="R252" s="102"/>
      <c r="S252" s="122"/>
      <c r="T252" s="122"/>
      <c r="U252" s="122"/>
      <c r="V252" s="122"/>
      <c r="W252" s="122"/>
      <c r="X252" s="122"/>
      <c r="Y252" s="122"/>
      <c r="Z252" s="122"/>
      <c r="AA252" s="122"/>
      <c r="AB252" s="196"/>
      <c r="AC252" s="111"/>
      <c r="AD252" s="112"/>
      <c r="AE252" s="112"/>
      <c r="AF252" s="112"/>
      <c r="AG252" s="112"/>
      <c r="AH252" s="112"/>
      <c r="AI252" s="112"/>
      <c r="AJ252" s="112"/>
      <c r="AK252" s="112"/>
      <c r="AL252" s="112"/>
      <c r="AM252" s="112"/>
      <c r="AN252" s="112"/>
      <c r="AO252" s="112"/>
      <c r="AP252" s="113"/>
      <c r="BE252" s="43" t="s">
        <v>320</v>
      </c>
      <c r="BF252" s="32"/>
      <c r="BG252" s="32"/>
      <c r="BH252" s="32"/>
      <c r="BI252" s="32"/>
      <c r="BJ252" s="32"/>
      <c r="BK252" s="32"/>
      <c r="BL252" s="32"/>
    </row>
    <row r="253" spans="5:64" ht="14.1" customHeight="1" x14ac:dyDescent="0.25">
      <c r="E253" s="99"/>
      <c r="F253" s="99"/>
      <c r="G253" s="99"/>
      <c r="H253" s="102"/>
      <c r="I253" s="102"/>
      <c r="J253" s="102"/>
      <c r="K253" s="102"/>
      <c r="L253" s="102"/>
      <c r="M253" s="102"/>
      <c r="N253" s="102"/>
      <c r="O253" s="102"/>
      <c r="P253" s="102"/>
      <c r="Q253" s="102"/>
      <c r="R253" s="102"/>
      <c r="S253" s="122"/>
      <c r="T253" s="122"/>
      <c r="U253" s="122"/>
      <c r="V253" s="122"/>
      <c r="W253" s="122"/>
      <c r="X253" s="122"/>
      <c r="Y253" s="122"/>
      <c r="Z253" s="122"/>
      <c r="AA253" s="122"/>
      <c r="AB253" s="196"/>
      <c r="AC253" s="111"/>
      <c r="AD253" s="112"/>
      <c r="AE253" s="112"/>
      <c r="AF253" s="112"/>
      <c r="AG253" s="112"/>
      <c r="AH253" s="112"/>
      <c r="AI253" s="112"/>
      <c r="AJ253" s="112"/>
      <c r="AK253" s="112"/>
      <c r="AL253" s="112"/>
      <c r="AM253" s="112"/>
      <c r="AN253" s="112"/>
      <c r="AO253" s="112"/>
      <c r="AP253" s="113"/>
      <c r="BE253" s="32" t="s">
        <v>317</v>
      </c>
      <c r="BF253" s="32"/>
      <c r="BG253" s="32"/>
      <c r="BH253" s="32"/>
      <c r="BI253" s="32"/>
      <c r="BJ253" s="32"/>
      <c r="BK253" s="32"/>
      <c r="BL253" s="32"/>
    </row>
    <row r="254" spans="5:64" ht="14.1" customHeight="1" x14ac:dyDescent="0.2">
      <c r="E254" s="99"/>
      <c r="F254" s="99"/>
      <c r="G254" s="99"/>
      <c r="H254" s="102"/>
      <c r="I254" s="102"/>
      <c r="J254" s="102"/>
      <c r="K254" s="102"/>
      <c r="L254" s="102"/>
      <c r="M254" s="102"/>
      <c r="N254" s="102"/>
      <c r="O254" s="102"/>
      <c r="P254" s="102"/>
      <c r="Q254" s="102"/>
      <c r="R254" s="102"/>
      <c r="S254" s="122"/>
      <c r="T254" s="122"/>
      <c r="U254" s="122"/>
      <c r="V254" s="122"/>
      <c r="W254" s="122"/>
      <c r="X254" s="122"/>
      <c r="Y254" s="122"/>
      <c r="Z254" s="122"/>
      <c r="AA254" s="122"/>
      <c r="AB254" s="196"/>
      <c r="AC254" s="111"/>
      <c r="AD254" s="112"/>
      <c r="AE254" s="112"/>
      <c r="AF254" s="112"/>
      <c r="AG254" s="112"/>
      <c r="AH254" s="112"/>
      <c r="AI254" s="112"/>
      <c r="AJ254" s="112"/>
      <c r="AK254" s="112"/>
      <c r="AL254" s="112"/>
      <c r="AM254" s="112"/>
      <c r="AN254" s="112"/>
      <c r="AO254" s="112"/>
      <c r="AP254" s="113"/>
      <c r="BE254" s="40" t="s">
        <v>345</v>
      </c>
      <c r="BF254" s="32"/>
      <c r="BG254" s="32"/>
      <c r="BH254" s="32"/>
      <c r="BI254" s="32"/>
      <c r="BJ254" s="32"/>
      <c r="BK254" s="32"/>
      <c r="BL254" s="32"/>
    </row>
    <row r="255" spans="5:64" ht="14.1" customHeight="1" thickBot="1" x14ac:dyDescent="0.3">
      <c r="E255" s="99"/>
      <c r="F255" s="99"/>
      <c r="G255" s="99"/>
      <c r="H255" s="102"/>
      <c r="I255" s="102"/>
      <c r="J255" s="102"/>
      <c r="K255" s="102"/>
      <c r="L255" s="102"/>
      <c r="M255" s="102"/>
      <c r="N255" s="102"/>
      <c r="O255" s="102"/>
      <c r="P255" s="102"/>
      <c r="Q255" s="102"/>
      <c r="R255" s="102"/>
      <c r="S255" s="122"/>
      <c r="T255" s="122"/>
      <c r="U255" s="122"/>
      <c r="V255" s="122"/>
      <c r="W255" s="122"/>
      <c r="X255" s="122"/>
      <c r="Y255" s="122"/>
      <c r="Z255" s="122"/>
      <c r="AA255" s="122"/>
      <c r="AB255" s="196"/>
      <c r="AC255" s="111"/>
      <c r="AD255" s="112"/>
      <c r="AE255" s="112"/>
      <c r="AF255" s="112"/>
      <c r="AG255" s="112"/>
      <c r="AH255" s="112"/>
      <c r="AI255" s="112"/>
      <c r="AJ255" s="112"/>
      <c r="AK255" s="112"/>
      <c r="AL255" s="112"/>
      <c r="AM255" s="112"/>
      <c r="AN255" s="112"/>
      <c r="AO255" s="112"/>
      <c r="AP255" s="113"/>
      <c r="BE255" s="32"/>
      <c r="BF255" s="32"/>
      <c r="BG255" s="32"/>
      <c r="BH255" s="32"/>
      <c r="BI255" s="32"/>
      <c r="BJ255" s="32"/>
      <c r="BK255" s="32"/>
      <c r="BL255" s="32"/>
    </row>
    <row r="256" spans="5:64" ht="14.1" customHeight="1" thickBot="1" x14ac:dyDescent="0.3">
      <c r="E256" s="99" t="s">
        <v>154</v>
      </c>
      <c r="F256" s="99"/>
      <c r="G256" s="99"/>
      <c r="H256" s="102" t="s">
        <v>156</v>
      </c>
      <c r="I256" s="102"/>
      <c r="J256" s="102"/>
      <c r="K256" s="102"/>
      <c r="L256" s="102"/>
      <c r="M256" s="102"/>
      <c r="N256" s="102"/>
      <c r="O256" s="102"/>
      <c r="P256" s="102"/>
      <c r="Q256" s="102"/>
      <c r="R256" s="102"/>
      <c r="S256" s="122" t="s">
        <v>304</v>
      </c>
      <c r="T256" s="122"/>
      <c r="U256" s="122"/>
      <c r="V256" s="122"/>
      <c r="W256" s="122"/>
      <c r="X256" s="122" t="s">
        <v>305</v>
      </c>
      <c r="Y256" s="122"/>
      <c r="Z256" s="122"/>
      <c r="AA256" s="122"/>
      <c r="AB256" s="196"/>
      <c r="AC256" s="108"/>
      <c r="AD256" s="109"/>
      <c r="AE256" s="109"/>
      <c r="AF256" s="109"/>
      <c r="AG256" s="109"/>
      <c r="AH256" s="109"/>
      <c r="AI256" s="109"/>
      <c r="AJ256" s="109"/>
      <c r="AK256" s="109"/>
      <c r="AL256" s="109"/>
      <c r="AM256" s="109"/>
      <c r="AN256" s="109"/>
      <c r="AO256" s="109"/>
      <c r="AP256" s="110"/>
      <c r="AZ256" s="5" t="b">
        <f>IF(S256="ТАК",TRUE,FALSE)</f>
        <v>1</v>
      </c>
      <c r="BB256" s="4">
        <f>IF(AZ256=TRUE,1,0)</f>
        <v>1</v>
      </c>
      <c r="BE256" s="42"/>
      <c r="BF256" s="42" t="s">
        <v>323</v>
      </c>
      <c r="BG256" s="32"/>
      <c r="BH256" s="32"/>
      <c r="BI256" s="32"/>
      <c r="BJ256" s="32"/>
      <c r="BK256" s="32"/>
      <c r="BL256" s="32"/>
    </row>
    <row r="257" spans="5:64" ht="14.1" customHeight="1" thickBot="1" x14ac:dyDescent="0.3">
      <c r="E257" s="99"/>
      <c r="F257" s="99"/>
      <c r="G257" s="99"/>
      <c r="H257" s="102"/>
      <c r="I257" s="102"/>
      <c r="J257" s="102"/>
      <c r="K257" s="102"/>
      <c r="L257" s="102"/>
      <c r="M257" s="102"/>
      <c r="N257" s="102"/>
      <c r="O257" s="102"/>
      <c r="P257" s="102"/>
      <c r="Q257" s="102"/>
      <c r="R257" s="102"/>
      <c r="S257" s="122"/>
      <c r="T257" s="122"/>
      <c r="U257" s="122"/>
      <c r="V257" s="122"/>
      <c r="W257" s="122"/>
      <c r="X257" s="122"/>
      <c r="Y257" s="122"/>
      <c r="Z257" s="122"/>
      <c r="AA257" s="122"/>
      <c r="AB257" s="196"/>
      <c r="AC257" s="111"/>
      <c r="AD257" s="112"/>
      <c r="AE257" s="112"/>
      <c r="AF257" s="112"/>
      <c r="AG257" s="112"/>
      <c r="AH257" s="112"/>
      <c r="AI257" s="112"/>
      <c r="AJ257" s="112"/>
      <c r="AK257" s="112"/>
      <c r="AL257" s="112"/>
      <c r="AM257" s="112"/>
      <c r="AN257" s="112"/>
      <c r="AO257" s="112"/>
      <c r="AP257" s="113"/>
      <c r="BE257" s="43"/>
      <c r="BF257" s="43" t="s">
        <v>324</v>
      </c>
      <c r="BG257" s="32"/>
      <c r="BH257" s="32"/>
      <c r="BI257" s="32"/>
      <c r="BJ257" s="32"/>
      <c r="BK257" s="32"/>
      <c r="BL257" s="32"/>
    </row>
    <row r="258" spans="5:64" ht="18" customHeight="1" thickBot="1" x14ac:dyDescent="0.3">
      <c r="E258" s="99"/>
      <c r="F258" s="99"/>
      <c r="G258" s="99"/>
      <c r="H258" s="102"/>
      <c r="I258" s="102"/>
      <c r="J258" s="102"/>
      <c r="K258" s="102"/>
      <c r="L258" s="102"/>
      <c r="M258" s="102"/>
      <c r="N258" s="102"/>
      <c r="O258" s="102"/>
      <c r="P258" s="102"/>
      <c r="Q258" s="102"/>
      <c r="R258" s="102"/>
      <c r="S258" s="122"/>
      <c r="T258" s="122"/>
      <c r="U258" s="122"/>
      <c r="V258" s="122"/>
      <c r="W258" s="122"/>
      <c r="X258" s="122"/>
      <c r="Y258" s="122"/>
      <c r="Z258" s="122"/>
      <c r="AA258" s="122"/>
      <c r="AB258" s="196"/>
      <c r="AC258" s="111"/>
      <c r="AD258" s="112"/>
      <c r="AE258" s="112"/>
      <c r="AF258" s="112"/>
      <c r="AG258" s="112"/>
      <c r="AH258" s="112"/>
      <c r="AI258" s="112"/>
      <c r="AJ258" s="112"/>
      <c r="AK258" s="112"/>
      <c r="AL258" s="112"/>
      <c r="AM258" s="112"/>
      <c r="AN258" s="112"/>
      <c r="AO258" s="112"/>
      <c r="AP258" s="113"/>
      <c r="BE258" s="43"/>
      <c r="BF258" s="43" t="s">
        <v>325</v>
      </c>
      <c r="BG258" s="32"/>
      <c r="BH258" s="32"/>
      <c r="BI258" s="32"/>
      <c r="BJ258" s="32"/>
      <c r="BK258" s="32"/>
      <c r="BL258" s="32"/>
    </row>
    <row r="259" spans="5:64" ht="14.1" customHeight="1" thickBot="1" x14ac:dyDescent="0.3">
      <c r="E259" s="99"/>
      <c r="F259" s="99"/>
      <c r="G259" s="99"/>
      <c r="H259" s="102"/>
      <c r="I259" s="102"/>
      <c r="J259" s="102"/>
      <c r="K259" s="102"/>
      <c r="L259" s="102"/>
      <c r="M259" s="102"/>
      <c r="N259" s="102"/>
      <c r="O259" s="102"/>
      <c r="P259" s="102"/>
      <c r="Q259" s="102"/>
      <c r="R259" s="102"/>
      <c r="S259" s="122"/>
      <c r="T259" s="122"/>
      <c r="U259" s="122"/>
      <c r="V259" s="122"/>
      <c r="W259" s="122"/>
      <c r="X259" s="122"/>
      <c r="Y259" s="122"/>
      <c r="Z259" s="122"/>
      <c r="AA259" s="122"/>
      <c r="AB259" s="196"/>
      <c r="AC259" s="111"/>
      <c r="AD259" s="112"/>
      <c r="AE259" s="112"/>
      <c r="AF259" s="112"/>
      <c r="AG259" s="112"/>
      <c r="AH259" s="112"/>
      <c r="AI259" s="112"/>
      <c r="AJ259" s="112"/>
      <c r="AK259" s="112"/>
      <c r="AL259" s="112"/>
      <c r="AM259" s="112"/>
      <c r="AN259" s="112"/>
      <c r="AO259" s="112"/>
      <c r="AP259" s="113"/>
      <c r="BE259" s="32"/>
      <c r="BF259" s="32" t="s">
        <v>317</v>
      </c>
      <c r="BG259" s="32"/>
      <c r="BH259" s="32"/>
      <c r="BI259" s="32"/>
      <c r="BJ259" s="32"/>
      <c r="BK259" s="32"/>
      <c r="BL259" s="32"/>
    </row>
    <row r="260" spans="5:64" ht="14.1" customHeight="1" thickBot="1" x14ac:dyDescent="0.25">
      <c r="E260" s="99" t="s">
        <v>155</v>
      </c>
      <c r="F260" s="99"/>
      <c r="G260" s="99"/>
      <c r="H260" s="102" t="s">
        <v>157</v>
      </c>
      <c r="I260" s="102"/>
      <c r="J260" s="102"/>
      <c r="K260" s="102"/>
      <c r="L260" s="102"/>
      <c r="M260" s="102"/>
      <c r="N260" s="102"/>
      <c r="O260" s="102"/>
      <c r="P260" s="102"/>
      <c r="Q260" s="102"/>
      <c r="R260" s="102"/>
      <c r="S260" s="122" t="s">
        <v>304</v>
      </c>
      <c r="T260" s="122"/>
      <c r="U260" s="122"/>
      <c r="V260" s="122"/>
      <c r="W260" s="122"/>
      <c r="X260" s="122" t="s">
        <v>305</v>
      </c>
      <c r="Y260" s="122"/>
      <c r="Z260" s="122"/>
      <c r="AA260" s="122"/>
      <c r="AB260" s="196"/>
      <c r="AC260" s="108"/>
      <c r="AD260" s="109"/>
      <c r="AE260" s="109"/>
      <c r="AF260" s="109"/>
      <c r="AG260" s="109"/>
      <c r="AH260" s="109"/>
      <c r="AI260" s="109"/>
      <c r="AJ260" s="109"/>
      <c r="AK260" s="109"/>
      <c r="AL260" s="109"/>
      <c r="AM260" s="109"/>
      <c r="AN260" s="109"/>
      <c r="AO260" s="109"/>
      <c r="AP260" s="110"/>
      <c r="AZ260" s="5" t="b">
        <f>IF(S260="ТАК",TRUE,FALSE)</f>
        <v>1</v>
      </c>
      <c r="BB260" s="4">
        <f>IF(AZ260=TRUE,1,0)</f>
        <v>1</v>
      </c>
      <c r="BE260" s="42" t="s">
        <v>326</v>
      </c>
      <c r="BF260" s="40" t="s">
        <v>345</v>
      </c>
      <c r="BG260" s="32"/>
      <c r="BH260" s="32"/>
      <c r="BI260" s="32"/>
      <c r="BJ260" s="32"/>
      <c r="BK260" s="32"/>
      <c r="BL260" s="32"/>
    </row>
    <row r="261" spans="5:64" ht="14.1" customHeight="1" thickBot="1" x14ac:dyDescent="0.3">
      <c r="E261" s="99"/>
      <c r="F261" s="99"/>
      <c r="G261" s="99"/>
      <c r="H261" s="102"/>
      <c r="I261" s="102"/>
      <c r="J261" s="102"/>
      <c r="K261" s="102"/>
      <c r="L261" s="102"/>
      <c r="M261" s="102"/>
      <c r="N261" s="102"/>
      <c r="O261" s="102"/>
      <c r="P261" s="102"/>
      <c r="Q261" s="102"/>
      <c r="R261" s="102"/>
      <c r="S261" s="122"/>
      <c r="T261" s="122"/>
      <c r="U261" s="122"/>
      <c r="V261" s="122"/>
      <c r="W261" s="122"/>
      <c r="X261" s="122"/>
      <c r="Y261" s="122"/>
      <c r="Z261" s="122"/>
      <c r="AA261" s="122"/>
      <c r="AB261" s="196"/>
      <c r="AC261" s="111"/>
      <c r="AD261" s="112"/>
      <c r="AE261" s="112"/>
      <c r="AF261" s="112"/>
      <c r="AG261" s="112"/>
      <c r="AH261" s="112"/>
      <c r="AI261" s="112"/>
      <c r="AJ261" s="112"/>
      <c r="AK261" s="112"/>
      <c r="AL261" s="112"/>
      <c r="AM261" s="112"/>
      <c r="AN261" s="112"/>
      <c r="AO261" s="112"/>
      <c r="AP261" s="113"/>
      <c r="BE261" s="43" t="s">
        <v>320</v>
      </c>
      <c r="BF261" s="32"/>
      <c r="BG261" s="32"/>
      <c r="BH261" s="32"/>
      <c r="BI261" s="32"/>
      <c r="BJ261" s="32"/>
      <c r="BK261" s="32"/>
      <c r="BL261" s="32"/>
    </row>
    <row r="262" spans="5:64" ht="14.1" customHeight="1" x14ac:dyDescent="0.25">
      <c r="E262" s="99"/>
      <c r="F262" s="99"/>
      <c r="G262" s="99"/>
      <c r="H262" s="102"/>
      <c r="I262" s="102"/>
      <c r="J262" s="102"/>
      <c r="K262" s="102"/>
      <c r="L262" s="102"/>
      <c r="M262" s="102"/>
      <c r="N262" s="102"/>
      <c r="O262" s="102"/>
      <c r="P262" s="102"/>
      <c r="Q262" s="102"/>
      <c r="R262" s="102"/>
      <c r="S262" s="122"/>
      <c r="T262" s="122"/>
      <c r="U262" s="122"/>
      <c r="V262" s="122"/>
      <c r="W262" s="122"/>
      <c r="X262" s="122"/>
      <c r="Y262" s="122"/>
      <c r="Z262" s="122"/>
      <c r="AA262" s="122"/>
      <c r="AB262" s="196"/>
      <c r="AC262" s="111"/>
      <c r="AD262" s="112"/>
      <c r="AE262" s="112"/>
      <c r="AF262" s="112"/>
      <c r="AG262" s="112"/>
      <c r="AH262" s="112"/>
      <c r="AI262" s="112"/>
      <c r="AJ262" s="112"/>
      <c r="AK262" s="112"/>
      <c r="AL262" s="112"/>
      <c r="AM262" s="112"/>
      <c r="AN262" s="112"/>
      <c r="AO262" s="112"/>
      <c r="AP262" s="113"/>
      <c r="BE262" s="32" t="s">
        <v>346</v>
      </c>
      <c r="BF262" s="32"/>
      <c r="BG262" s="32"/>
      <c r="BH262" s="32"/>
      <c r="BI262" s="32"/>
      <c r="BJ262" s="32"/>
      <c r="BK262" s="32"/>
      <c r="BL262" s="32"/>
    </row>
    <row r="263" spans="5:64" ht="14.1" customHeight="1" thickBot="1" x14ac:dyDescent="0.3">
      <c r="E263" s="99"/>
      <c r="F263" s="99"/>
      <c r="G263" s="99"/>
      <c r="H263" s="102"/>
      <c r="I263" s="102"/>
      <c r="J263" s="102"/>
      <c r="K263" s="102"/>
      <c r="L263" s="102"/>
      <c r="M263" s="102"/>
      <c r="N263" s="102"/>
      <c r="O263" s="102"/>
      <c r="P263" s="102"/>
      <c r="Q263" s="102"/>
      <c r="R263" s="102"/>
      <c r="S263" s="122"/>
      <c r="T263" s="122"/>
      <c r="U263" s="122"/>
      <c r="V263" s="122"/>
      <c r="W263" s="122"/>
      <c r="X263" s="122"/>
      <c r="Y263" s="122"/>
      <c r="Z263" s="122"/>
      <c r="AA263" s="122"/>
      <c r="AB263" s="196"/>
      <c r="AC263" s="114"/>
      <c r="AD263" s="72"/>
      <c r="AE263" s="72"/>
      <c r="AF263" s="72"/>
      <c r="AG263" s="72"/>
      <c r="AH263" s="72"/>
      <c r="AI263" s="72"/>
      <c r="AJ263" s="72"/>
      <c r="AK263" s="72"/>
      <c r="AL263" s="72"/>
      <c r="AM263" s="72"/>
      <c r="AN263" s="72"/>
      <c r="AO263" s="72"/>
      <c r="AP263" s="115"/>
      <c r="BE263" s="32" t="s">
        <v>317</v>
      </c>
      <c r="BF263" s="32"/>
      <c r="BG263" s="32"/>
      <c r="BH263" s="32"/>
      <c r="BI263" s="32"/>
      <c r="BJ263" s="32"/>
      <c r="BK263" s="32"/>
      <c r="BL263" s="32"/>
    </row>
    <row r="264" spans="5:64" ht="69" customHeight="1" thickBot="1" x14ac:dyDescent="0.25">
      <c r="E264" s="99" t="s">
        <v>158</v>
      </c>
      <c r="F264" s="99"/>
      <c r="G264" s="99"/>
      <c r="H264" s="102" t="s">
        <v>159</v>
      </c>
      <c r="I264" s="102"/>
      <c r="J264" s="102"/>
      <c r="K264" s="102"/>
      <c r="L264" s="102"/>
      <c r="M264" s="102"/>
      <c r="N264" s="102"/>
      <c r="O264" s="102"/>
      <c r="P264" s="102"/>
      <c r="Q264" s="102"/>
      <c r="R264" s="102"/>
      <c r="S264" s="122" t="s">
        <v>304</v>
      </c>
      <c r="T264" s="122"/>
      <c r="U264" s="122"/>
      <c r="V264" s="122"/>
      <c r="W264" s="122"/>
      <c r="X264" s="122" t="s">
        <v>305</v>
      </c>
      <c r="Y264" s="122"/>
      <c r="Z264" s="122"/>
      <c r="AA264" s="122"/>
      <c r="AB264" s="196"/>
      <c r="AC264" s="108"/>
      <c r="AD264" s="109"/>
      <c r="AE264" s="109"/>
      <c r="AF264" s="109"/>
      <c r="AG264" s="109"/>
      <c r="AH264" s="109"/>
      <c r="AI264" s="109"/>
      <c r="AJ264" s="109"/>
      <c r="AK264" s="109"/>
      <c r="AL264" s="109"/>
      <c r="AM264" s="109"/>
      <c r="AN264" s="109"/>
      <c r="AO264" s="109"/>
      <c r="AP264" s="110"/>
      <c r="AZ264" s="5" t="b">
        <f>IF(AZ2=FALSE,IF(S264="ТАК",TRUE,FALSE),FALSE)</f>
        <v>1</v>
      </c>
      <c r="BB264" s="4">
        <f>IF(AZ264=TRUE,1,0)</f>
        <v>1</v>
      </c>
      <c r="BE264" s="40" t="s">
        <v>345</v>
      </c>
      <c r="BF264" s="42" t="s">
        <v>327</v>
      </c>
      <c r="BG264" s="32"/>
      <c r="BH264" s="32"/>
      <c r="BI264" s="32"/>
      <c r="BJ264" s="32"/>
      <c r="BK264" s="32"/>
      <c r="BL264" s="32"/>
    </row>
    <row r="265" spans="5:64" ht="14.1" customHeight="1" thickBot="1" x14ac:dyDescent="0.3">
      <c r="E265" s="99"/>
      <c r="F265" s="99"/>
      <c r="G265" s="99"/>
      <c r="H265" s="102"/>
      <c r="I265" s="102"/>
      <c r="J265" s="102"/>
      <c r="K265" s="102"/>
      <c r="L265" s="102"/>
      <c r="M265" s="102"/>
      <c r="N265" s="102"/>
      <c r="O265" s="102"/>
      <c r="P265" s="102"/>
      <c r="Q265" s="102"/>
      <c r="R265" s="102"/>
      <c r="S265" s="122"/>
      <c r="T265" s="122"/>
      <c r="U265" s="122"/>
      <c r="V265" s="122"/>
      <c r="W265" s="122"/>
      <c r="X265" s="122"/>
      <c r="Y265" s="122"/>
      <c r="Z265" s="122"/>
      <c r="AA265" s="122"/>
      <c r="AB265" s="196"/>
      <c r="AC265" s="114"/>
      <c r="AD265" s="72"/>
      <c r="AE265" s="72"/>
      <c r="AF265" s="72"/>
      <c r="AG265" s="72"/>
      <c r="AH265" s="72"/>
      <c r="AI265" s="72"/>
      <c r="AJ265" s="72"/>
      <c r="AK265" s="72"/>
      <c r="AL265" s="72"/>
      <c r="AM265" s="72"/>
      <c r="AN265" s="72"/>
      <c r="AO265" s="72"/>
      <c r="AP265" s="115"/>
      <c r="BE265" s="32"/>
      <c r="BF265" s="43" t="s">
        <v>347</v>
      </c>
      <c r="BG265" s="32"/>
      <c r="BH265" s="32"/>
      <c r="BI265" s="32"/>
      <c r="BJ265" s="32"/>
      <c r="BK265" s="32"/>
      <c r="BL265" s="32"/>
    </row>
    <row r="266" spans="5:64" ht="14.1" customHeight="1" thickBot="1" x14ac:dyDescent="0.3">
      <c r="E266" s="99" t="s">
        <v>160</v>
      </c>
      <c r="F266" s="99"/>
      <c r="G266" s="99"/>
      <c r="H266" s="102" t="s">
        <v>161</v>
      </c>
      <c r="I266" s="102"/>
      <c r="J266" s="102"/>
      <c r="K266" s="102"/>
      <c r="L266" s="102"/>
      <c r="M266" s="102"/>
      <c r="N266" s="102"/>
      <c r="O266" s="102"/>
      <c r="P266" s="102"/>
      <c r="Q266" s="102"/>
      <c r="R266" s="102"/>
      <c r="S266" s="122" t="s">
        <v>304</v>
      </c>
      <c r="T266" s="122"/>
      <c r="U266" s="122"/>
      <c r="V266" s="122"/>
      <c r="W266" s="122"/>
      <c r="X266" s="122" t="s">
        <v>305</v>
      </c>
      <c r="Y266" s="122"/>
      <c r="Z266" s="122"/>
      <c r="AA266" s="122"/>
      <c r="AB266" s="122"/>
      <c r="AC266" s="108"/>
      <c r="AD266" s="109"/>
      <c r="AE266" s="109"/>
      <c r="AF266" s="109"/>
      <c r="AG266" s="109"/>
      <c r="AH266" s="109"/>
      <c r="AI266" s="109"/>
      <c r="AJ266" s="109"/>
      <c r="AK266" s="109"/>
      <c r="AL266" s="109"/>
      <c r="AM266" s="109"/>
      <c r="AN266" s="109"/>
      <c r="AO266" s="109"/>
      <c r="AP266" s="110"/>
      <c r="AZ266" s="5" t="b">
        <f>IF(AZ2=FALSE,IF(S266="ТАК",TRUE,FALSE),FALSE)</f>
        <v>1</v>
      </c>
      <c r="BB266" s="4">
        <f>IF(AZ266=TRUE,1,0)</f>
        <v>1</v>
      </c>
      <c r="BE266" s="32"/>
      <c r="BF266" s="43" t="s">
        <v>328</v>
      </c>
      <c r="BG266" s="32"/>
      <c r="BH266" s="32"/>
      <c r="BI266" s="32"/>
      <c r="BJ266" s="32"/>
      <c r="BK266" s="32"/>
      <c r="BL266" s="32"/>
    </row>
    <row r="267" spans="5:64" ht="14.1" customHeight="1" thickBot="1" x14ac:dyDescent="0.3">
      <c r="E267" s="99"/>
      <c r="F267" s="99"/>
      <c r="G267" s="99"/>
      <c r="H267" s="102"/>
      <c r="I267" s="102"/>
      <c r="J267" s="102"/>
      <c r="K267" s="102"/>
      <c r="L267" s="102"/>
      <c r="M267" s="102"/>
      <c r="N267" s="102"/>
      <c r="O267" s="102"/>
      <c r="P267" s="102"/>
      <c r="Q267" s="102"/>
      <c r="R267" s="102"/>
      <c r="S267" s="122"/>
      <c r="T267" s="122"/>
      <c r="U267" s="122"/>
      <c r="V267" s="122"/>
      <c r="W267" s="122"/>
      <c r="X267" s="122"/>
      <c r="Y267" s="122"/>
      <c r="Z267" s="122"/>
      <c r="AA267" s="122"/>
      <c r="AB267" s="122"/>
      <c r="AC267" s="111"/>
      <c r="AD267" s="112"/>
      <c r="AE267" s="112"/>
      <c r="AF267" s="112"/>
      <c r="AG267" s="112"/>
      <c r="AH267" s="112"/>
      <c r="AI267" s="112"/>
      <c r="AJ267" s="112"/>
      <c r="AK267" s="112"/>
      <c r="AL267" s="112"/>
      <c r="AM267" s="112"/>
      <c r="AN267" s="112"/>
      <c r="AO267" s="112"/>
      <c r="AP267" s="113"/>
      <c r="BE267" s="42" t="s">
        <v>347</v>
      </c>
      <c r="BF267" s="32" t="s">
        <v>317</v>
      </c>
      <c r="BG267" s="32"/>
      <c r="BH267" s="32"/>
      <c r="BI267" s="32"/>
      <c r="BJ267" s="32"/>
      <c r="BK267" s="32"/>
      <c r="BL267" s="32"/>
    </row>
    <row r="268" spans="5:64" ht="14.1" customHeight="1" thickBot="1" x14ac:dyDescent="0.25">
      <c r="E268" s="99"/>
      <c r="F268" s="99"/>
      <c r="G268" s="99"/>
      <c r="H268" s="102"/>
      <c r="I268" s="102"/>
      <c r="J268" s="102"/>
      <c r="K268" s="102"/>
      <c r="L268" s="102"/>
      <c r="M268" s="102"/>
      <c r="N268" s="102"/>
      <c r="O268" s="102"/>
      <c r="P268" s="102"/>
      <c r="Q268" s="102"/>
      <c r="R268" s="102"/>
      <c r="S268" s="122"/>
      <c r="T268" s="122"/>
      <c r="U268" s="122"/>
      <c r="V268" s="122"/>
      <c r="W268" s="122"/>
      <c r="X268" s="122"/>
      <c r="Y268" s="122"/>
      <c r="Z268" s="122"/>
      <c r="AA268" s="122"/>
      <c r="AB268" s="122"/>
      <c r="AC268" s="111"/>
      <c r="AD268" s="112"/>
      <c r="AE268" s="112"/>
      <c r="AF268" s="112"/>
      <c r="AG268" s="112"/>
      <c r="AH268" s="112"/>
      <c r="AI268" s="112"/>
      <c r="AJ268" s="112"/>
      <c r="AK268" s="112"/>
      <c r="AL268" s="112"/>
      <c r="AM268" s="112"/>
      <c r="AN268" s="112"/>
      <c r="AO268" s="112"/>
      <c r="AP268" s="113"/>
      <c r="BE268" s="43" t="s">
        <v>329</v>
      </c>
      <c r="BF268" s="40" t="s">
        <v>345</v>
      </c>
      <c r="BG268" s="32"/>
      <c r="BH268" s="32"/>
      <c r="BI268" s="32"/>
      <c r="BJ268" s="32"/>
      <c r="BK268" s="32"/>
      <c r="BL268" s="32"/>
    </row>
    <row r="269" spans="5:64" ht="30.75" customHeight="1" thickBot="1" x14ac:dyDescent="0.3">
      <c r="E269" s="99"/>
      <c r="F269" s="99"/>
      <c r="G269" s="99"/>
      <c r="H269" s="102"/>
      <c r="I269" s="102"/>
      <c r="J269" s="102"/>
      <c r="K269" s="102"/>
      <c r="L269" s="102"/>
      <c r="M269" s="102"/>
      <c r="N269" s="102"/>
      <c r="O269" s="102"/>
      <c r="P269" s="102"/>
      <c r="Q269" s="102"/>
      <c r="R269" s="102"/>
      <c r="S269" s="122"/>
      <c r="T269" s="122"/>
      <c r="U269" s="122"/>
      <c r="V269" s="122"/>
      <c r="W269" s="122"/>
      <c r="X269" s="122"/>
      <c r="Y269" s="122"/>
      <c r="Z269" s="122"/>
      <c r="AA269" s="122"/>
      <c r="AB269" s="122"/>
      <c r="AC269" s="111"/>
      <c r="AD269" s="112"/>
      <c r="AE269" s="112"/>
      <c r="AF269" s="112"/>
      <c r="AG269" s="112"/>
      <c r="AH269" s="112"/>
      <c r="AI269" s="112"/>
      <c r="AJ269" s="112"/>
      <c r="AK269" s="112"/>
      <c r="AL269" s="112"/>
      <c r="AM269" s="112"/>
      <c r="AN269" s="112"/>
      <c r="AO269" s="112"/>
      <c r="AP269" s="113"/>
      <c r="BE269" s="32" t="s">
        <v>317</v>
      </c>
      <c r="BF269" s="32"/>
      <c r="BG269" s="32"/>
      <c r="BH269" s="32"/>
      <c r="BI269" s="32"/>
      <c r="BJ269" s="32"/>
      <c r="BK269" s="32"/>
      <c r="BL269" s="32"/>
    </row>
    <row r="270" spans="5:64" ht="14.1" customHeight="1" thickBot="1" x14ac:dyDescent="0.25">
      <c r="E270" s="99" t="s">
        <v>163</v>
      </c>
      <c r="F270" s="99"/>
      <c r="G270" s="99"/>
      <c r="H270" s="102" t="s">
        <v>162</v>
      </c>
      <c r="I270" s="102"/>
      <c r="J270" s="102"/>
      <c r="K270" s="102"/>
      <c r="L270" s="102"/>
      <c r="M270" s="102"/>
      <c r="N270" s="102"/>
      <c r="O270" s="102"/>
      <c r="P270" s="102"/>
      <c r="Q270" s="102"/>
      <c r="R270" s="102"/>
      <c r="S270" s="122" t="s">
        <v>304</v>
      </c>
      <c r="T270" s="122"/>
      <c r="U270" s="122"/>
      <c r="V270" s="122"/>
      <c r="W270" s="122"/>
      <c r="X270" s="122" t="s">
        <v>305</v>
      </c>
      <c r="Y270" s="122"/>
      <c r="Z270" s="122"/>
      <c r="AA270" s="122"/>
      <c r="AB270" s="196"/>
      <c r="AC270" s="108"/>
      <c r="AD270" s="109"/>
      <c r="AE270" s="109"/>
      <c r="AF270" s="109"/>
      <c r="AG270" s="109"/>
      <c r="AH270" s="109"/>
      <c r="AI270" s="109"/>
      <c r="AJ270" s="109"/>
      <c r="AK270" s="109"/>
      <c r="AL270" s="109"/>
      <c r="AM270" s="109"/>
      <c r="AN270" s="109"/>
      <c r="AO270" s="109"/>
      <c r="AP270" s="110"/>
      <c r="AZ270" s="5" t="b">
        <f>IF(AZ2=FALSE,IF(S270="ТАК",TRUE,FALSE),FALSE)</f>
        <v>1</v>
      </c>
      <c r="BB270" s="4">
        <f>IF(AZ270=TRUE,1,0)</f>
        <v>1</v>
      </c>
      <c r="BE270" s="40" t="s">
        <v>345</v>
      </c>
      <c r="BF270" s="42" t="s">
        <v>348</v>
      </c>
      <c r="BG270" s="32"/>
      <c r="BH270" s="32"/>
      <c r="BI270" s="32"/>
      <c r="BJ270" s="32"/>
      <c r="BK270" s="32"/>
      <c r="BL270" s="32"/>
    </row>
    <row r="271" spans="5:64" ht="26.45" customHeight="1" thickBot="1" x14ac:dyDescent="0.3">
      <c r="E271" s="99"/>
      <c r="F271" s="99"/>
      <c r="G271" s="99"/>
      <c r="H271" s="102"/>
      <c r="I271" s="102"/>
      <c r="J271" s="102"/>
      <c r="K271" s="102"/>
      <c r="L271" s="102"/>
      <c r="M271" s="102"/>
      <c r="N271" s="102"/>
      <c r="O271" s="102"/>
      <c r="P271" s="102"/>
      <c r="Q271" s="102"/>
      <c r="R271" s="102"/>
      <c r="S271" s="122"/>
      <c r="T271" s="122"/>
      <c r="U271" s="122"/>
      <c r="V271" s="122"/>
      <c r="W271" s="122"/>
      <c r="X271" s="122"/>
      <c r="Y271" s="122"/>
      <c r="Z271" s="122"/>
      <c r="AA271" s="122"/>
      <c r="AB271" s="196"/>
      <c r="AC271" s="111"/>
      <c r="AD271" s="112"/>
      <c r="AE271" s="112"/>
      <c r="AF271" s="112"/>
      <c r="AG271" s="112"/>
      <c r="AH271" s="112"/>
      <c r="AI271" s="112"/>
      <c r="AJ271" s="112"/>
      <c r="AK271" s="112"/>
      <c r="AL271" s="112"/>
      <c r="AM271" s="112"/>
      <c r="AN271" s="112"/>
      <c r="AO271" s="112"/>
      <c r="AP271" s="113"/>
      <c r="BE271" s="41"/>
      <c r="BF271" s="43" t="s">
        <v>329</v>
      </c>
      <c r="BG271" s="32"/>
      <c r="BH271" s="32"/>
      <c r="BI271" s="32"/>
      <c r="BJ271" s="32"/>
      <c r="BK271" s="32"/>
      <c r="BL271" s="32"/>
    </row>
    <row r="272" spans="5:64" ht="26.25" customHeight="1" x14ac:dyDescent="0.25">
      <c r="E272" s="99"/>
      <c r="F272" s="99"/>
      <c r="G272" s="99"/>
      <c r="H272" s="102"/>
      <c r="I272" s="102"/>
      <c r="J272" s="102"/>
      <c r="K272" s="102"/>
      <c r="L272" s="102"/>
      <c r="M272" s="102"/>
      <c r="N272" s="102"/>
      <c r="O272" s="102"/>
      <c r="P272" s="102"/>
      <c r="Q272" s="102"/>
      <c r="R272" s="102"/>
      <c r="S272" s="122"/>
      <c r="T272" s="122"/>
      <c r="U272" s="122"/>
      <c r="V272" s="122"/>
      <c r="W272" s="122"/>
      <c r="X272" s="122"/>
      <c r="Y272" s="122"/>
      <c r="Z272" s="122"/>
      <c r="AA272" s="122"/>
      <c r="AB272" s="196"/>
      <c r="AC272" s="111"/>
      <c r="AD272" s="112"/>
      <c r="AE272" s="112"/>
      <c r="AF272" s="112"/>
      <c r="AG272" s="112"/>
      <c r="AH272" s="112"/>
      <c r="AI272" s="112"/>
      <c r="AJ272" s="112"/>
      <c r="AK272" s="112"/>
      <c r="AL272" s="112"/>
      <c r="AM272" s="112"/>
      <c r="AN272" s="112"/>
      <c r="AO272" s="112"/>
      <c r="AP272" s="113"/>
      <c r="BE272" s="32"/>
      <c r="BF272" s="32" t="s">
        <v>317</v>
      </c>
      <c r="BG272" s="32"/>
      <c r="BH272" s="32"/>
      <c r="BI272" s="32"/>
      <c r="BJ272" s="32"/>
      <c r="BK272" s="32"/>
      <c r="BL272" s="32"/>
    </row>
    <row r="273" spans="1:64" ht="14.1" customHeight="1" x14ac:dyDescent="0.2">
      <c r="E273" s="99" t="s">
        <v>164</v>
      </c>
      <c r="F273" s="99"/>
      <c r="G273" s="99"/>
      <c r="H273" s="102" t="s">
        <v>165</v>
      </c>
      <c r="I273" s="102"/>
      <c r="J273" s="102"/>
      <c r="K273" s="102"/>
      <c r="L273" s="102"/>
      <c r="M273" s="102"/>
      <c r="N273" s="102"/>
      <c r="O273" s="102"/>
      <c r="P273" s="102"/>
      <c r="Q273" s="102"/>
      <c r="R273" s="102"/>
      <c r="S273" s="122" t="s">
        <v>304</v>
      </c>
      <c r="T273" s="122"/>
      <c r="U273" s="122"/>
      <c r="V273" s="122"/>
      <c r="W273" s="122"/>
      <c r="X273" s="122" t="s">
        <v>305</v>
      </c>
      <c r="Y273" s="122"/>
      <c r="Z273" s="122"/>
      <c r="AA273" s="122"/>
      <c r="AB273" s="196"/>
      <c r="AC273" s="108"/>
      <c r="AD273" s="109"/>
      <c r="AE273" s="109"/>
      <c r="AF273" s="109"/>
      <c r="AG273" s="109"/>
      <c r="AH273" s="109"/>
      <c r="AI273" s="109"/>
      <c r="AJ273" s="109"/>
      <c r="AK273" s="109"/>
      <c r="AL273" s="109"/>
      <c r="AM273" s="109"/>
      <c r="AN273" s="109"/>
      <c r="AO273" s="109"/>
      <c r="AP273" s="110"/>
      <c r="AZ273" s="5" t="b">
        <f>IF(AZ2=FALSE,IF(S273="ТАК",TRUE,FALSE),FALSE)</f>
        <v>1</v>
      </c>
      <c r="BB273" s="4">
        <f>IF(AZ273=TRUE,1,0)</f>
        <v>1</v>
      </c>
      <c r="BE273" s="32"/>
      <c r="BF273" s="40" t="s">
        <v>345</v>
      </c>
      <c r="BG273" s="32"/>
      <c r="BH273" s="32"/>
      <c r="BI273" s="32"/>
      <c r="BJ273" s="32"/>
      <c r="BK273" s="32"/>
      <c r="BL273" s="32"/>
    </row>
    <row r="274" spans="1:64" ht="14.1" customHeight="1" x14ac:dyDescent="0.25">
      <c r="E274" s="99"/>
      <c r="F274" s="99"/>
      <c r="G274" s="99"/>
      <c r="H274" s="102"/>
      <c r="I274" s="102"/>
      <c r="J274" s="102"/>
      <c r="K274" s="102"/>
      <c r="L274" s="102"/>
      <c r="M274" s="102"/>
      <c r="N274" s="102"/>
      <c r="O274" s="102"/>
      <c r="P274" s="102"/>
      <c r="Q274" s="102"/>
      <c r="R274" s="102"/>
      <c r="S274" s="122"/>
      <c r="T274" s="122"/>
      <c r="U274" s="122"/>
      <c r="V274" s="122"/>
      <c r="W274" s="122"/>
      <c r="X274" s="122"/>
      <c r="Y274" s="122"/>
      <c r="Z274" s="122"/>
      <c r="AA274" s="122"/>
      <c r="AB274" s="196"/>
      <c r="AC274" s="111"/>
      <c r="AD274" s="112"/>
      <c r="AE274" s="112"/>
      <c r="AF274" s="112"/>
      <c r="AG274" s="112"/>
      <c r="AH274" s="112"/>
      <c r="AI274" s="112"/>
      <c r="AJ274" s="112"/>
      <c r="AK274" s="112"/>
      <c r="AL274" s="112"/>
      <c r="AM274" s="112"/>
      <c r="AN274" s="112"/>
      <c r="AO274" s="112"/>
      <c r="AP274" s="113"/>
      <c r="BE274" s="44" t="s">
        <v>330</v>
      </c>
      <c r="BF274" s="32"/>
      <c r="BG274" s="32"/>
      <c r="BH274" s="32"/>
      <c r="BI274" s="32"/>
      <c r="BJ274" s="32"/>
      <c r="BK274" s="32"/>
      <c r="BL274" s="32"/>
    </row>
    <row r="275" spans="1:64" ht="14.1" customHeight="1" x14ac:dyDescent="0.25">
      <c r="E275" s="99"/>
      <c r="F275" s="99"/>
      <c r="G275" s="99"/>
      <c r="H275" s="102"/>
      <c r="I275" s="102"/>
      <c r="J275" s="102"/>
      <c r="K275" s="102"/>
      <c r="L275" s="102"/>
      <c r="M275" s="102"/>
      <c r="N275" s="102"/>
      <c r="O275" s="102"/>
      <c r="P275" s="102"/>
      <c r="Q275" s="102"/>
      <c r="R275" s="102"/>
      <c r="S275" s="122"/>
      <c r="T275" s="122"/>
      <c r="U275" s="122"/>
      <c r="V275" s="122"/>
      <c r="W275" s="122"/>
      <c r="X275" s="122"/>
      <c r="Y275" s="122"/>
      <c r="Z275" s="122"/>
      <c r="AA275" s="122"/>
      <c r="AB275" s="196"/>
      <c r="AC275" s="114"/>
      <c r="AD275" s="72"/>
      <c r="AE275" s="72"/>
      <c r="AF275" s="72"/>
      <c r="AG275" s="72"/>
      <c r="AH275" s="72"/>
      <c r="AI275" s="72"/>
      <c r="AJ275" s="72"/>
      <c r="AK275" s="72"/>
      <c r="AL275" s="72"/>
      <c r="AM275" s="72"/>
      <c r="AN275" s="72"/>
      <c r="AO275" s="72"/>
      <c r="AP275" s="115"/>
      <c r="BE275" s="32" t="s">
        <v>317</v>
      </c>
      <c r="BF275" s="32"/>
      <c r="BG275" s="32"/>
      <c r="BH275" s="32"/>
      <c r="BI275" s="32"/>
      <c r="BJ275" s="32"/>
      <c r="BK275" s="32"/>
      <c r="BL275" s="32"/>
    </row>
    <row r="276" spans="1:64" ht="14.1" customHeight="1" x14ac:dyDescent="0.2">
      <c r="E276" s="99" t="s">
        <v>166</v>
      </c>
      <c r="F276" s="99"/>
      <c r="G276" s="99"/>
      <c r="H276" s="102" t="s">
        <v>167</v>
      </c>
      <c r="I276" s="102"/>
      <c r="J276" s="102"/>
      <c r="K276" s="102"/>
      <c r="L276" s="102"/>
      <c r="M276" s="102"/>
      <c r="N276" s="102"/>
      <c r="O276" s="102"/>
      <c r="P276" s="102"/>
      <c r="Q276" s="102"/>
      <c r="R276" s="102"/>
      <c r="S276" s="122" t="s">
        <v>304</v>
      </c>
      <c r="T276" s="122"/>
      <c r="U276" s="122"/>
      <c r="V276" s="122"/>
      <c r="W276" s="122"/>
      <c r="X276" s="122" t="s">
        <v>305</v>
      </c>
      <c r="Y276" s="122"/>
      <c r="Z276" s="122"/>
      <c r="AA276" s="122"/>
      <c r="AB276" s="196"/>
      <c r="AC276" s="108"/>
      <c r="AD276" s="109"/>
      <c r="AE276" s="109"/>
      <c r="AF276" s="109"/>
      <c r="AG276" s="109"/>
      <c r="AH276" s="109"/>
      <c r="AI276" s="109"/>
      <c r="AJ276" s="109"/>
      <c r="AK276" s="109"/>
      <c r="AL276" s="109"/>
      <c r="AM276" s="109"/>
      <c r="AN276" s="109"/>
      <c r="AO276" s="109"/>
      <c r="AP276" s="110"/>
      <c r="AZ276" s="5" t="b">
        <f>IF(AZ2=FALSE,IF(S276="ТАК",TRUE,FALSE),FALSE)</f>
        <v>1</v>
      </c>
      <c r="BB276" s="4">
        <f>IF(AZ276=TRUE,1,0)</f>
        <v>1</v>
      </c>
      <c r="BE276" s="40" t="s">
        <v>345</v>
      </c>
      <c r="BF276" s="32"/>
      <c r="BG276" s="32"/>
      <c r="BH276" s="32"/>
      <c r="BI276" s="32"/>
      <c r="BJ276" s="32"/>
      <c r="BK276" s="32"/>
      <c r="BL276" s="32"/>
    </row>
    <row r="277" spans="1:64" ht="14.1" customHeight="1" x14ac:dyDescent="0.25">
      <c r="E277" s="99"/>
      <c r="F277" s="99"/>
      <c r="G277" s="99"/>
      <c r="H277" s="102"/>
      <c r="I277" s="102"/>
      <c r="J277" s="102"/>
      <c r="K277" s="102"/>
      <c r="L277" s="102"/>
      <c r="M277" s="102"/>
      <c r="N277" s="102"/>
      <c r="O277" s="102"/>
      <c r="P277" s="102"/>
      <c r="Q277" s="102"/>
      <c r="R277" s="102"/>
      <c r="S277" s="122"/>
      <c r="T277" s="122"/>
      <c r="U277" s="122"/>
      <c r="V277" s="122"/>
      <c r="W277" s="122"/>
      <c r="X277" s="122"/>
      <c r="Y277" s="122"/>
      <c r="Z277" s="122"/>
      <c r="AA277" s="122"/>
      <c r="AB277" s="196"/>
      <c r="AC277" s="111"/>
      <c r="AD277" s="112"/>
      <c r="AE277" s="112"/>
      <c r="AF277" s="112"/>
      <c r="AG277" s="112"/>
      <c r="AH277" s="112"/>
      <c r="AI277" s="112"/>
      <c r="AJ277" s="112"/>
      <c r="AK277" s="112"/>
      <c r="AL277" s="112"/>
      <c r="AM277" s="112"/>
      <c r="AN277" s="112"/>
      <c r="AO277" s="112"/>
      <c r="AP277" s="113"/>
      <c r="BE277" s="44" t="s">
        <v>331</v>
      </c>
      <c r="BF277" s="32"/>
      <c r="BG277" s="32"/>
      <c r="BH277" s="32"/>
      <c r="BI277" s="32"/>
      <c r="BJ277" s="32"/>
      <c r="BK277" s="32"/>
      <c r="BL277" s="32"/>
    </row>
    <row r="278" spans="1:64" ht="14.1" customHeight="1" x14ac:dyDescent="0.25">
      <c r="E278" s="99"/>
      <c r="F278" s="99"/>
      <c r="G278" s="99"/>
      <c r="H278" s="102"/>
      <c r="I278" s="102"/>
      <c r="J278" s="102"/>
      <c r="K278" s="102"/>
      <c r="L278" s="102"/>
      <c r="M278" s="102"/>
      <c r="N278" s="102"/>
      <c r="O278" s="102"/>
      <c r="P278" s="102"/>
      <c r="Q278" s="102"/>
      <c r="R278" s="102"/>
      <c r="S278" s="122"/>
      <c r="T278" s="122"/>
      <c r="U278" s="122"/>
      <c r="V278" s="122"/>
      <c r="W278" s="122"/>
      <c r="X278" s="122"/>
      <c r="Y278" s="122"/>
      <c r="Z278" s="122"/>
      <c r="AA278" s="122"/>
      <c r="AB278" s="196"/>
      <c r="AC278" s="111"/>
      <c r="AD278" s="112"/>
      <c r="AE278" s="112"/>
      <c r="AF278" s="112"/>
      <c r="AG278" s="112"/>
      <c r="AH278" s="112"/>
      <c r="AI278" s="112"/>
      <c r="AJ278" s="112"/>
      <c r="AK278" s="112"/>
      <c r="AL278" s="112"/>
      <c r="AM278" s="112"/>
      <c r="AN278" s="112"/>
      <c r="AO278" s="112"/>
      <c r="AP278" s="113"/>
      <c r="BE278" s="32" t="s">
        <v>317</v>
      </c>
      <c r="BF278" s="32"/>
      <c r="BG278" s="32"/>
      <c r="BH278" s="32"/>
      <c r="BI278" s="32"/>
      <c r="BJ278" s="32"/>
      <c r="BK278" s="32"/>
      <c r="BL278" s="32"/>
    </row>
    <row r="279" spans="1:64" s="2" customFormat="1" ht="14.1" customHeight="1" x14ac:dyDescent="0.2">
      <c r="A279" s="17"/>
      <c r="B279" s="17"/>
      <c r="C279" s="17"/>
      <c r="D279" s="17"/>
      <c r="E279" s="99"/>
      <c r="F279" s="99"/>
      <c r="G279" s="99"/>
      <c r="H279" s="102"/>
      <c r="I279" s="102"/>
      <c r="J279" s="102"/>
      <c r="K279" s="102"/>
      <c r="L279" s="102"/>
      <c r="M279" s="102"/>
      <c r="N279" s="102"/>
      <c r="O279" s="102"/>
      <c r="P279" s="102"/>
      <c r="Q279" s="102"/>
      <c r="R279" s="102"/>
      <c r="S279" s="122"/>
      <c r="T279" s="122"/>
      <c r="U279" s="122"/>
      <c r="V279" s="122"/>
      <c r="W279" s="122"/>
      <c r="X279" s="122"/>
      <c r="Y279" s="122"/>
      <c r="Z279" s="122"/>
      <c r="AA279" s="122"/>
      <c r="AB279" s="196"/>
      <c r="AC279" s="111"/>
      <c r="AD279" s="112"/>
      <c r="AE279" s="112"/>
      <c r="AF279" s="112"/>
      <c r="AG279" s="112"/>
      <c r="AH279" s="112"/>
      <c r="AI279" s="112"/>
      <c r="AJ279" s="112"/>
      <c r="AK279" s="112"/>
      <c r="AL279" s="112"/>
      <c r="AM279" s="112"/>
      <c r="AN279" s="112"/>
      <c r="AO279" s="112"/>
      <c r="AP279" s="113"/>
      <c r="AQ279" s="17"/>
      <c r="AR279" s="17"/>
      <c r="AS279" s="17"/>
      <c r="AT279" s="17"/>
      <c r="AU279" s="17"/>
      <c r="AV279" s="17"/>
      <c r="AW279" s="17"/>
      <c r="AX279" s="17"/>
      <c r="AY279" s="17"/>
      <c r="AZ279" s="18"/>
      <c r="BA279" s="17"/>
      <c r="BB279" s="17"/>
      <c r="BC279" s="17"/>
      <c r="BD279" s="17"/>
      <c r="BE279" s="40" t="s">
        <v>345</v>
      </c>
      <c r="BF279" s="45"/>
      <c r="BG279" s="45"/>
      <c r="BH279" s="45"/>
      <c r="BI279" s="45"/>
      <c r="BJ279" s="45"/>
      <c r="BK279" s="45"/>
      <c r="BL279" s="45"/>
    </row>
    <row r="280" spans="1:64" ht="14.1" customHeight="1" x14ac:dyDescent="0.25">
      <c r="E280" s="99"/>
      <c r="F280" s="99"/>
      <c r="G280" s="99"/>
      <c r="H280" s="102"/>
      <c r="I280" s="102"/>
      <c r="J280" s="102"/>
      <c r="K280" s="102"/>
      <c r="L280" s="102"/>
      <c r="M280" s="102"/>
      <c r="N280" s="102"/>
      <c r="O280" s="102"/>
      <c r="P280" s="102"/>
      <c r="Q280" s="102"/>
      <c r="R280" s="102"/>
      <c r="S280" s="122"/>
      <c r="T280" s="122"/>
      <c r="U280" s="122"/>
      <c r="V280" s="122"/>
      <c r="W280" s="122"/>
      <c r="X280" s="122"/>
      <c r="Y280" s="122"/>
      <c r="Z280" s="122"/>
      <c r="AA280" s="122"/>
      <c r="AB280" s="196"/>
      <c r="AC280" s="111"/>
      <c r="AD280" s="112"/>
      <c r="AE280" s="112"/>
      <c r="AF280" s="112"/>
      <c r="AG280" s="112"/>
      <c r="AH280" s="112"/>
      <c r="AI280" s="112"/>
      <c r="AJ280" s="112"/>
      <c r="AK280" s="112"/>
      <c r="AL280" s="112"/>
      <c r="AM280" s="112"/>
      <c r="AN280" s="112"/>
      <c r="AO280" s="112"/>
      <c r="AP280" s="113"/>
    </row>
    <row r="281" spans="1:64" ht="14.1" customHeight="1" x14ac:dyDescent="0.25">
      <c r="E281" s="99"/>
      <c r="F281" s="99"/>
      <c r="G281" s="99"/>
      <c r="H281" s="102"/>
      <c r="I281" s="102"/>
      <c r="J281" s="102"/>
      <c r="K281" s="102"/>
      <c r="L281" s="102"/>
      <c r="M281" s="102"/>
      <c r="N281" s="102"/>
      <c r="O281" s="102"/>
      <c r="P281" s="102"/>
      <c r="Q281" s="102"/>
      <c r="R281" s="102"/>
      <c r="S281" s="122"/>
      <c r="T281" s="122"/>
      <c r="U281" s="122"/>
      <c r="V281" s="122"/>
      <c r="W281" s="122"/>
      <c r="X281" s="122"/>
      <c r="Y281" s="122"/>
      <c r="Z281" s="122"/>
      <c r="AA281" s="122"/>
      <c r="AB281" s="196"/>
      <c r="AC281" s="114"/>
      <c r="AD281" s="72"/>
      <c r="AE281" s="72"/>
      <c r="AF281" s="72"/>
      <c r="AG281" s="72"/>
      <c r="AH281" s="72"/>
      <c r="AI281" s="72"/>
      <c r="AJ281" s="72"/>
      <c r="AK281" s="72"/>
      <c r="AL281" s="72"/>
      <c r="AM281" s="72"/>
      <c r="AN281" s="72"/>
      <c r="AO281" s="72"/>
      <c r="AP281" s="115"/>
    </row>
    <row r="282" spans="1:64" ht="14.1" customHeight="1" x14ac:dyDescent="0.25">
      <c r="E282" s="123" t="s">
        <v>168</v>
      </c>
      <c r="F282" s="233"/>
      <c r="G282" s="233"/>
      <c r="H282" s="233"/>
      <c r="I282" s="233"/>
      <c r="J282" s="233"/>
      <c r="K282" s="233"/>
      <c r="L282" s="233"/>
      <c r="M282" s="233"/>
      <c r="N282" s="233"/>
      <c r="O282" s="233"/>
      <c r="P282" s="233"/>
      <c r="Q282" s="233"/>
      <c r="R282" s="233"/>
      <c r="S282" s="233"/>
      <c r="T282" s="233"/>
      <c r="U282" s="233"/>
      <c r="V282" s="233"/>
      <c r="W282" s="233"/>
      <c r="X282" s="233"/>
      <c r="Y282" s="233"/>
      <c r="Z282" s="233"/>
      <c r="AA282" s="233"/>
      <c r="AB282" s="233"/>
      <c r="AC282" s="233"/>
      <c r="AD282" s="233"/>
      <c r="AE282" s="233"/>
      <c r="AF282" s="233"/>
      <c r="AG282" s="233"/>
      <c r="AH282" s="233"/>
      <c r="AI282" s="233"/>
      <c r="AJ282" s="233"/>
      <c r="AK282" s="233"/>
      <c r="AL282" s="233"/>
      <c r="AM282" s="233"/>
      <c r="AN282" s="233"/>
      <c r="AO282" s="233"/>
      <c r="AP282" s="233"/>
    </row>
    <row r="283" spans="1:64" ht="14.1" customHeight="1" x14ac:dyDescent="0.25">
      <c r="E283" s="233"/>
      <c r="F283" s="233"/>
      <c r="G283" s="233"/>
      <c r="H283" s="233"/>
      <c r="I283" s="233"/>
      <c r="J283" s="233"/>
      <c r="K283" s="233"/>
      <c r="L283" s="233"/>
      <c r="M283" s="233"/>
      <c r="N283" s="233"/>
      <c r="O283" s="233"/>
      <c r="P283" s="233"/>
      <c r="Q283" s="233"/>
      <c r="R283" s="233"/>
      <c r="S283" s="233"/>
      <c r="T283" s="233"/>
      <c r="U283" s="233"/>
      <c r="V283" s="233"/>
      <c r="W283" s="233"/>
      <c r="X283" s="233"/>
      <c r="Y283" s="233"/>
      <c r="Z283" s="233"/>
      <c r="AA283" s="233"/>
      <c r="AB283" s="233"/>
      <c r="AC283" s="233"/>
      <c r="AD283" s="233"/>
      <c r="AE283" s="233"/>
      <c r="AF283" s="233"/>
      <c r="AG283" s="233"/>
      <c r="AH283" s="233"/>
      <c r="AI283" s="233"/>
      <c r="AJ283" s="233"/>
      <c r="AK283" s="233"/>
      <c r="AL283" s="233"/>
      <c r="AM283" s="233"/>
      <c r="AN283" s="233"/>
      <c r="AO283" s="233"/>
      <c r="AP283" s="233"/>
    </row>
    <row r="284" spans="1:64" ht="14.1" customHeight="1" x14ac:dyDescent="0.25">
      <c r="E284" s="233"/>
      <c r="F284" s="233"/>
      <c r="G284" s="233"/>
      <c r="H284" s="233"/>
      <c r="I284" s="233"/>
      <c r="J284" s="233"/>
      <c r="K284" s="233"/>
      <c r="L284" s="233"/>
      <c r="M284" s="233"/>
      <c r="N284" s="233"/>
      <c r="O284" s="233"/>
      <c r="P284" s="233"/>
      <c r="Q284" s="233"/>
      <c r="R284" s="233"/>
      <c r="S284" s="233"/>
      <c r="T284" s="233"/>
      <c r="U284" s="233"/>
      <c r="V284" s="233"/>
      <c r="W284" s="233"/>
      <c r="X284" s="233"/>
      <c r="Y284" s="233"/>
      <c r="Z284" s="233"/>
      <c r="AA284" s="233"/>
      <c r="AB284" s="233"/>
      <c r="AC284" s="233"/>
      <c r="AD284" s="233"/>
      <c r="AE284" s="233"/>
      <c r="AF284" s="233"/>
      <c r="AG284" s="233"/>
      <c r="AH284" s="233"/>
      <c r="AI284" s="233"/>
      <c r="AJ284" s="233"/>
      <c r="AK284" s="233"/>
      <c r="AL284" s="233"/>
      <c r="AM284" s="233"/>
      <c r="AN284" s="233"/>
      <c r="AO284" s="233"/>
      <c r="AP284" s="233"/>
    </row>
    <row r="285" spans="1:64" ht="14.1" customHeight="1" x14ac:dyDescent="0.25">
      <c r="E285" s="233"/>
      <c r="F285" s="233"/>
      <c r="G285" s="233"/>
      <c r="H285" s="233"/>
      <c r="I285" s="233"/>
      <c r="J285" s="233"/>
      <c r="K285" s="233"/>
      <c r="L285" s="233"/>
      <c r="M285" s="233"/>
      <c r="N285" s="233"/>
      <c r="O285" s="233"/>
      <c r="P285" s="233"/>
      <c r="Q285" s="233"/>
      <c r="R285" s="233"/>
      <c r="S285" s="233"/>
      <c r="T285" s="233"/>
      <c r="U285" s="233"/>
      <c r="V285" s="233"/>
      <c r="W285" s="233"/>
      <c r="X285" s="233"/>
      <c r="Y285" s="233"/>
      <c r="Z285" s="233"/>
      <c r="AA285" s="233"/>
      <c r="AB285" s="233"/>
      <c r="AC285" s="233"/>
      <c r="AD285" s="233"/>
      <c r="AE285" s="233"/>
      <c r="AF285" s="233"/>
      <c r="AG285" s="233"/>
      <c r="AH285" s="233"/>
      <c r="AI285" s="233"/>
      <c r="AJ285" s="233"/>
      <c r="AK285" s="233"/>
      <c r="AL285" s="233"/>
      <c r="AM285" s="233"/>
      <c r="AN285" s="233"/>
      <c r="AO285" s="233"/>
      <c r="AP285" s="233"/>
    </row>
    <row r="286" spans="1:64" ht="14.1" customHeight="1" x14ac:dyDescent="0.25">
      <c r="E286" s="233"/>
      <c r="F286" s="233"/>
      <c r="G286" s="233"/>
      <c r="H286" s="233"/>
      <c r="I286" s="233"/>
      <c r="J286" s="233"/>
      <c r="K286" s="233"/>
      <c r="L286" s="233"/>
      <c r="M286" s="233"/>
      <c r="N286" s="233"/>
      <c r="O286" s="233"/>
      <c r="P286" s="233"/>
      <c r="Q286" s="233"/>
      <c r="R286" s="233"/>
      <c r="S286" s="233"/>
      <c r="T286" s="233"/>
      <c r="U286" s="233"/>
      <c r="V286" s="233"/>
      <c r="W286" s="233"/>
      <c r="X286" s="233"/>
      <c r="Y286" s="233"/>
      <c r="Z286" s="233"/>
      <c r="AA286" s="233"/>
      <c r="AB286" s="233"/>
      <c r="AC286" s="233"/>
      <c r="AD286" s="233"/>
      <c r="AE286" s="233"/>
      <c r="AF286" s="233"/>
      <c r="AG286" s="233"/>
      <c r="AH286" s="233"/>
      <c r="AI286" s="233"/>
      <c r="AJ286" s="233"/>
      <c r="AK286" s="233"/>
      <c r="AL286" s="233"/>
      <c r="AM286" s="233"/>
      <c r="AN286" s="233"/>
      <c r="AO286" s="233"/>
      <c r="AP286" s="233"/>
    </row>
    <row r="287" spans="1:64" ht="14.1" customHeight="1" x14ac:dyDescent="0.25">
      <c r="E287" s="233"/>
      <c r="F287" s="233"/>
      <c r="G287" s="233"/>
      <c r="H287" s="233"/>
      <c r="I287" s="233"/>
      <c r="J287" s="233"/>
      <c r="K287" s="233"/>
      <c r="L287" s="233"/>
      <c r="M287" s="233"/>
      <c r="N287" s="233"/>
      <c r="O287" s="233"/>
      <c r="P287" s="233"/>
      <c r="Q287" s="233"/>
      <c r="R287" s="233"/>
      <c r="S287" s="233"/>
      <c r="T287" s="233"/>
      <c r="U287" s="233"/>
      <c r="V287" s="233"/>
      <c r="W287" s="233"/>
      <c r="X287" s="233"/>
      <c r="Y287" s="233"/>
      <c r="Z287" s="233"/>
      <c r="AA287" s="233"/>
      <c r="AB287" s="233"/>
      <c r="AC287" s="233"/>
      <c r="AD287" s="233"/>
      <c r="AE287" s="233"/>
      <c r="AF287" s="233"/>
      <c r="AG287" s="233"/>
      <c r="AH287" s="233"/>
      <c r="AI287" s="233"/>
      <c r="AJ287" s="233"/>
      <c r="AK287" s="233"/>
      <c r="AL287" s="233"/>
      <c r="AM287" s="233"/>
      <c r="AN287" s="233"/>
      <c r="AO287" s="233"/>
      <c r="AP287" s="233"/>
    </row>
    <row r="288" spans="1:64" ht="14.1" customHeight="1" x14ac:dyDescent="0.25">
      <c r="E288" s="233"/>
      <c r="F288" s="233"/>
      <c r="G288" s="233"/>
      <c r="H288" s="233"/>
      <c r="I288" s="233"/>
      <c r="J288" s="233"/>
      <c r="K288" s="233"/>
      <c r="L288" s="233"/>
      <c r="M288" s="233"/>
      <c r="N288" s="233"/>
      <c r="O288" s="233"/>
      <c r="P288" s="233"/>
      <c r="Q288" s="233"/>
      <c r="R288" s="233"/>
      <c r="S288" s="233"/>
      <c r="T288" s="233"/>
      <c r="U288" s="233"/>
      <c r="V288" s="233"/>
      <c r="W288" s="233"/>
      <c r="X288" s="233"/>
      <c r="Y288" s="233"/>
      <c r="Z288" s="233"/>
      <c r="AA288" s="233"/>
      <c r="AB288" s="233"/>
      <c r="AC288" s="233"/>
      <c r="AD288" s="233"/>
      <c r="AE288" s="233"/>
      <c r="AF288" s="233"/>
      <c r="AG288" s="233"/>
      <c r="AH288" s="233"/>
      <c r="AI288" s="233"/>
      <c r="AJ288" s="233"/>
      <c r="AK288" s="233"/>
      <c r="AL288" s="233"/>
      <c r="AM288" s="233"/>
      <c r="AN288" s="233"/>
      <c r="AO288" s="233"/>
      <c r="AP288" s="233"/>
    </row>
    <row r="289" spans="5:54" ht="14.1" customHeight="1" x14ac:dyDescent="0.25">
      <c r="E289" s="233"/>
      <c r="F289" s="233"/>
      <c r="G289" s="233"/>
      <c r="H289" s="233"/>
      <c r="I289" s="233"/>
      <c r="J289" s="233"/>
      <c r="K289" s="233"/>
      <c r="L289" s="233"/>
      <c r="M289" s="233"/>
      <c r="N289" s="233"/>
      <c r="O289" s="233"/>
      <c r="P289" s="233"/>
      <c r="Q289" s="233"/>
      <c r="R289" s="233"/>
      <c r="S289" s="233"/>
      <c r="T289" s="233"/>
      <c r="U289" s="233"/>
      <c r="V289" s="233"/>
      <c r="W289" s="233"/>
      <c r="X289" s="233"/>
      <c r="Y289" s="233"/>
      <c r="Z289" s="233"/>
      <c r="AA289" s="233"/>
      <c r="AB289" s="233"/>
      <c r="AC289" s="233"/>
      <c r="AD289" s="233"/>
      <c r="AE289" s="233"/>
      <c r="AF289" s="233"/>
      <c r="AG289" s="233"/>
      <c r="AH289" s="233"/>
      <c r="AI289" s="233"/>
      <c r="AJ289" s="233"/>
      <c r="AK289" s="233"/>
      <c r="AL289" s="233"/>
      <c r="AM289" s="233"/>
      <c r="AN289" s="233"/>
      <c r="AO289" s="233"/>
      <c r="AP289" s="233"/>
    </row>
    <row r="290" spans="5:54" ht="14.1" customHeight="1" x14ac:dyDescent="0.25">
      <c r="E290" s="233"/>
      <c r="F290" s="233"/>
      <c r="G290" s="233"/>
      <c r="H290" s="233"/>
      <c r="I290" s="233"/>
      <c r="J290" s="233"/>
      <c r="K290" s="233"/>
      <c r="L290" s="233"/>
      <c r="M290" s="233"/>
      <c r="N290" s="233"/>
      <c r="O290" s="233"/>
      <c r="P290" s="233"/>
      <c r="Q290" s="233"/>
      <c r="R290" s="233"/>
      <c r="S290" s="233"/>
      <c r="T290" s="233"/>
      <c r="U290" s="233"/>
      <c r="V290" s="233"/>
      <c r="W290" s="233"/>
      <c r="X290" s="233"/>
      <c r="Y290" s="233"/>
      <c r="Z290" s="233"/>
      <c r="AA290" s="233"/>
      <c r="AB290" s="233"/>
      <c r="AC290" s="233"/>
      <c r="AD290" s="233"/>
      <c r="AE290" s="233"/>
      <c r="AF290" s="233"/>
      <c r="AG290" s="233"/>
      <c r="AH290" s="233"/>
      <c r="AI290" s="233"/>
      <c r="AJ290" s="233"/>
      <c r="AK290" s="233"/>
      <c r="AL290" s="233"/>
      <c r="AM290" s="233"/>
      <c r="AN290" s="233"/>
      <c r="AO290" s="233"/>
      <c r="AP290" s="233"/>
    </row>
    <row r="291" spans="5:54" ht="14.1" customHeight="1" x14ac:dyDescent="0.25">
      <c r="E291" s="233"/>
      <c r="F291" s="233"/>
      <c r="G291" s="233"/>
      <c r="H291" s="233"/>
      <c r="I291" s="233"/>
      <c r="J291" s="233"/>
      <c r="K291" s="233"/>
      <c r="L291" s="233"/>
      <c r="M291" s="233"/>
      <c r="N291" s="233"/>
      <c r="O291" s="233"/>
      <c r="P291" s="233"/>
      <c r="Q291" s="233"/>
      <c r="R291" s="233"/>
      <c r="S291" s="233"/>
      <c r="T291" s="233"/>
      <c r="U291" s="233"/>
      <c r="V291" s="233"/>
      <c r="W291" s="233"/>
      <c r="X291" s="233"/>
      <c r="Y291" s="233"/>
      <c r="Z291" s="233"/>
      <c r="AA291" s="233"/>
      <c r="AB291" s="233"/>
      <c r="AC291" s="233"/>
      <c r="AD291" s="233"/>
      <c r="AE291" s="233"/>
      <c r="AF291" s="233"/>
      <c r="AG291" s="233"/>
      <c r="AH291" s="233"/>
      <c r="AI291" s="233"/>
      <c r="AJ291" s="233"/>
      <c r="AK291" s="233"/>
      <c r="AL291" s="233"/>
      <c r="AM291" s="233"/>
      <c r="AN291" s="233"/>
      <c r="AO291" s="233"/>
      <c r="AP291" s="233"/>
    </row>
    <row r="292" spans="5:54" ht="14.1" customHeight="1" x14ac:dyDescent="0.25">
      <c r="E292" s="233"/>
      <c r="F292" s="233"/>
      <c r="G292" s="233"/>
      <c r="H292" s="233"/>
      <c r="I292" s="233"/>
      <c r="J292" s="233"/>
      <c r="K292" s="233"/>
      <c r="L292" s="233"/>
      <c r="M292" s="233"/>
      <c r="N292" s="233"/>
      <c r="O292" s="233"/>
      <c r="P292" s="233"/>
      <c r="Q292" s="233"/>
      <c r="R292" s="233"/>
      <c r="S292" s="233"/>
      <c r="T292" s="233"/>
      <c r="U292" s="233"/>
      <c r="V292" s="233"/>
      <c r="W292" s="233"/>
      <c r="X292" s="233"/>
      <c r="Y292" s="233"/>
      <c r="Z292" s="233"/>
      <c r="AA292" s="233"/>
      <c r="AB292" s="233"/>
      <c r="AC292" s="233"/>
      <c r="AD292" s="233"/>
      <c r="AE292" s="233"/>
      <c r="AF292" s="233"/>
      <c r="AG292" s="233"/>
      <c r="AH292" s="233"/>
      <c r="AI292" s="233"/>
      <c r="AJ292" s="233"/>
      <c r="AK292" s="233"/>
      <c r="AL292" s="233"/>
      <c r="AM292" s="233"/>
      <c r="AN292" s="233"/>
      <c r="AO292" s="233"/>
      <c r="AP292" s="233"/>
    </row>
    <row r="293" spans="5:54" ht="14.1" customHeight="1" x14ac:dyDescent="0.25">
      <c r="E293" s="123" t="s">
        <v>169</v>
      </c>
      <c r="F293" s="123"/>
      <c r="G293" s="123"/>
      <c r="H293" s="123"/>
      <c r="I293" s="123"/>
      <c r="J293" s="123"/>
      <c r="K293" s="123"/>
      <c r="L293" s="123"/>
      <c r="M293" s="123"/>
      <c r="N293" s="123"/>
      <c r="O293" s="123"/>
      <c r="P293" s="123"/>
      <c r="Q293" s="123"/>
      <c r="R293" s="123"/>
      <c r="S293" s="123"/>
      <c r="T293" s="123"/>
      <c r="U293" s="123"/>
      <c r="V293" s="123"/>
      <c r="W293" s="123"/>
      <c r="X293" s="123"/>
      <c r="Y293" s="123"/>
      <c r="Z293" s="123"/>
      <c r="AA293" s="123"/>
      <c r="AB293" s="123"/>
      <c r="AC293" s="123"/>
      <c r="AD293" s="123"/>
      <c r="AE293" s="123"/>
      <c r="AF293" s="123"/>
      <c r="AG293" s="123"/>
      <c r="AH293" s="123"/>
      <c r="AI293" s="123"/>
      <c r="AJ293" s="123"/>
      <c r="AK293" s="123"/>
      <c r="AL293" s="123"/>
      <c r="AM293" s="123"/>
      <c r="AN293" s="123"/>
      <c r="AO293" s="123"/>
      <c r="AP293" s="123"/>
    </row>
    <row r="294" spans="5:54" ht="14.1" customHeight="1" x14ac:dyDescent="0.25">
      <c r="E294" s="123"/>
      <c r="F294" s="123"/>
      <c r="G294" s="123"/>
      <c r="H294" s="123"/>
      <c r="I294" s="123"/>
      <c r="J294" s="123"/>
      <c r="K294" s="123"/>
      <c r="L294" s="123"/>
      <c r="M294" s="123"/>
      <c r="N294" s="123"/>
      <c r="O294" s="123"/>
      <c r="P294" s="123"/>
      <c r="Q294" s="123"/>
      <c r="R294" s="123"/>
      <c r="S294" s="123"/>
      <c r="T294" s="123"/>
      <c r="U294" s="123"/>
      <c r="V294" s="123"/>
      <c r="W294" s="123"/>
      <c r="X294" s="123"/>
      <c r="Y294" s="123"/>
      <c r="Z294" s="123"/>
      <c r="AA294" s="123"/>
      <c r="AB294" s="123"/>
      <c r="AC294" s="123"/>
      <c r="AD294" s="123"/>
      <c r="AE294" s="123"/>
      <c r="AF294" s="123"/>
      <c r="AG294" s="123"/>
      <c r="AH294" s="123"/>
      <c r="AI294" s="123"/>
      <c r="AJ294" s="123"/>
      <c r="AK294" s="123"/>
      <c r="AL294" s="123"/>
      <c r="AM294" s="123"/>
      <c r="AN294" s="123"/>
      <c r="AO294" s="123"/>
      <c r="AP294" s="123"/>
    </row>
    <row r="295" spans="5:54" ht="14.1" customHeight="1" x14ac:dyDescent="0.25">
      <c r="E295" s="123"/>
      <c r="F295" s="123"/>
      <c r="G295" s="123"/>
      <c r="H295" s="123"/>
      <c r="I295" s="123"/>
      <c r="J295" s="123"/>
      <c r="K295" s="123"/>
      <c r="L295" s="123"/>
      <c r="M295" s="123"/>
      <c r="N295" s="123"/>
      <c r="O295" s="123"/>
      <c r="P295" s="123"/>
      <c r="Q295" s="123"/>
      <c r="R295" s="123"/>
      <c r="S295" s="123"/>
      <c r="T295" s="123"/>
      <c r="U295" s="123"/>
      <c r="V295" s="123"/>
      <c r="W295" s="123"/>
      <c r="X295" s="123"/>
      <c r="Y295" s="123"/>
      <c r="Z295" s="123"/>
      <c r="AA295" s="123"/>
      <c r="AB295" s="123"/>
      <c r="AC295" s="123"/>
      <c r="AD295" s="123"/>
      <c r="AE295" s="123"/>
      <c r="AF295" s="123"/>
      <c r="AG295" s="123"/>
      <c r="AH295" s="123"/>
      <c r="AI295" s="123"/>
      <c r="AJ295" s="123"/>
      <c r="AK295" s="123"/>
      <c r="AL295" s="123"/>
      <c r="AM295" s="123"/>
      <c r="AN295" s="123"/>
      <c r="AO295" s="123"/>
      <c r="AP295" s="123"/>
    </row>
    <row r="296" spans="5:54" ht="12.75" x14ac:dyDescent="0.25">
      <c r="E296" s="123"/>
      <c r="F296" s="123"/>
      <c r="G296" s="123"/>
      <c r="H296" s="123"/>
      <c r="I296" s="123"/>
      <c r="J296" s="123"/>
      <c r="K296" s="123"/>
      <c r="L296" s="123"/>
      <c r="M296" s="123"/>
      <c r="N296" s="123"/>
      <c r="O296" s="123"/>
      <c r="P296" s="123"/>
      <c r="Q296" s="123"/>
      <c r="R296" s="123"/>
      <c r="S296" s="123"/>
      <c r="T296" s="123"/>
      <c r="U296" s="123"/>
      <c r="V296" s="123"/>
      <c r="W296" s="123"/>
      <c r="X296" s="123"/>
      <c r="Y296" s="123"/>
      <c r="Z296" s="123"/>
      <c r="AA296" s="123"/>
      <c r="AB296" s="123"/>
      <c r="AC296" s="123"/>
      <c r="AD296" s="123"/>
      <c r="AE296" s="123"/>
      <c r="AF296" s="123"/>
      <c r="AG296" s="123"/>
      <c r="AH296" s="123"/>
      <c r="AI296" s="123"/>
      <c r="AJ296" s="123"/>
      <c r="AK296" s="123"/>
      <c r="AL296" s="123"/>
      <c r="AM296" s="123"/>
      <c r="AN296" s="123"/>
      <c r="AO296" s="123"/>
      <c r="AP296" s="123"/>
    </row>
    <row r="297" spans="5:54" ht="14.1" hidden="1" customHeight="1" x14ac:dyDescent="0.25"/>
    <row r="298" spans="5:54" ht="14.1" hidden="1" customHeight="1" x14ac:dyDescent="0.25">
      <c r="E298" s="19" t="s">
        <v>312</v>
      </c>
    </row>
    <row r="299" spans="5:54" ht="14.1" hidden="1" customHeight="1" x14ac:dyDescent="0.25">
      <c r="E299" s="98" t="s">
        <v>4</v>
      </c>
      <c r="F299" s="98"/>
      <c r="G299" s="98"/>
      <c r="H299" s="98" t="s">
        <v>140</v>
      </c>
      <c r="I299" s="98"/>
      <c r="J299" s="98"/>
      <c r="K299" s="98"/>
      <c r="L299" s="98"/>
      <c r="M299" s="98"/>
      <c r="N299" s="98"/>
      <c r="O299" s="98"/>
      <c r="P299" s="98"/>
      <c r="Q299" s="98"/>
      <c r="R299" s="98"/>
      <c r="S299" s="98"/>
      <c r="T299" s="98"/>
      <c r="U299" s="98"/>
      <c r="V299" s="98"/>
      <c r="W299" s="98"/>
      <c r="X299" s="98"/>
      <c r="Y299" s="98"/>
      <c r="Z299" s="98"/>
      <c r="AA299" s="98"/>
      <c r="AB299" s="98"/>
      <c r="AC299" s="98"/>
      <c r="AD299" s="169" t="s">
        <v>170</v>
      </c>
      <c r="AE299" s="169"/>
      <c r="AF299" s="169"/>
      <c r="AG299" s="169"/>
      <c r="AH299" s="169"/>
      <c r="AI299" s="169"/>
      <c r="AJ299" s="169"/>
      <c r="AK299" s="169"/>
      <c r="AL299" s="169"/>
      <c r="AM299" s="169"/>
      <c r="AN299" s="169"/>
      <c r="AO299" s="169"/>
      <c r="AP299" s="169"/>
    </row>
    <row r="300" spans="5:54" ht="14.1" hidden="1" customHeight="1" x14ac:dyDescent="0.25">
      <c r="E300" s="98"/>
      <c r="F300" s="98"/>
      <c r="G300" s="98"/>
      <c r="H300" s="98"/>
      <c r="I300" s="98"/>
      <c r="J300" s="98"/>
      <c r="K300" s="98"/>
      <c r="L300" s="98"/>
      <c r="M300" s="98"/>
      <c r="N300" s="98"/>
      <c r="O300" s="98"/>
      <c r="P300" s="98"/>
      <c r="Q300" s="98"/>
      <c r="R300" s="98"/>
      <c r="S300" s="98"/>
      <c r="T300" s="98"/>
      <c r="U300" s="98"/>
      <c r="V300" s="98"/>
      <c r="W300" s="98"/>
      <c r="X300" s="98"/>
      <c r="Y300" s="98"/>
      <c r="Z300" s="98"/>
      <c r="AA300" s="98"/>
      <c r="AB300" s="98"/>
      <c r="AC300" s="98"/>
      <c r="AD300" s="169"/>
      <c r="AE300" s="169"/>
      <c r="AF300" s="169"/>
      <c r="AG300" s="169"/>
      <c r="AH300" s="169"/>
      <c r="AI300" s="169"/>
      <c r="AJ300" s="169"/>
      <c r="AK300" s="169"/>
      <c r="AL300" s="169"/>
      <c r="AM300" s="169"/>
      <c r="AN300" s="169"/>
      <c r="AO300" s="169"/>
      <c r="AP300" s="169"/>
    </row>
    <row r="301" spans="5:54" ht="14.1" hidden="1" customHeight="1" x14ac:dyDescent="0.25">
      <c r="E301" s="98"/>
      <c r="F301" s="98"/>
      <c r="G301" s="98"/>
      <c r="H301" s="98"/>
      <c r="I301" s="98"/>
      <c r="J301" s="98"/>
      <c r="K301" s="98"/>
      <c r="L301" s="98"/>
      <c r="M301" s="98"/>
      <c r="N301" s="98"/>
      <c r="O301" s="98"/>
      <c r="P301" s="98"/>
      <c r="Q301" s="98"/>
      <c r="R301" s="98"/>
      <c r="S301" s="98"/>
      <c r="T301" s="98"/>
      <c r="U301" s="98"/>
      <c r="V301" s="98"/>
      <c r="W301" s="98"/>
      <c r="X301" s="98"/>
      <c r="Y301" s="98"/>
      <c r="Z301" s="98"/>
      <c r="AA301" s="98"/>
      <c r="AB301" s="98"/>
      <c r="AC301" s="98"/>
      <c r="AD301" s="169"/>
      <c r="AE301" s="169"/>
      <c r="AF301" s="169"/>
      <c r="AG301" s="169"/>
      <c r="AH301" s="169"/>
      <c r="AI301" s="169"/>
      <c r="AJ301" s="169"/>
      <c r="AK301" s="169"/>
      <c r="AL301" s="169"/>
      <c r="AM301" s="169"/>
      <c r="AN301" s="169"/>
      <c r="AO301" s="169"/>
      <c r="AP301" s="169"/>
    </row>
    <row r="302" spans="5:54" ht="14.1" hidden="1" customHeight="1" x14ac:dyDescent="0.25">
      <c r="E302" s="98" t="s">
        <v>171</v>
      </c>
      <c r="F302" s="98"/>
      <c r="G302" s="98"/>
      <c r="H302" s="190" t="s">
        <v>161</v>
      </c>
      <c r="I302" s="191"/>
      <c r="J302" s="191"/>
      <c r="K302" s="191"/>
      <c r="L302" s="191"/>
      <c r="M302" s="191"/>
      <c r="N302" s="191"/>
      <c r="O302" s="191"/>
      <c r="P302" s="191"/>
      <c r="Q302" s="191"/>
      <c r="R302" s="191"/>
      <c r="S302" s="191"/>
      <c r="T302" s="191"/>
      <c r="U302" s="191"/>
      <c r="V302" s="191"/>
      <c r="W302" s="191"/>
      <c r="X302" s="191"/>
      <c r="Y302" s="191"/>
      <c r="Z302" s="191"/>
      <c r="AA302" s="191"/>
      <c r="AB302" s="191"/>
      <c r="AC302" s="192"/>
      <c r="AD302" s="122" t="s">
        <v>304</v>
      </c>
      <c r="AE302" s="122"/>
      <c r="AF302" s="122"/>
      <c r="AG302" s="122"/>
      <c r="AH302" s="122"/>
      <c r="AI302" s="122"/>
      <c r="AJ302" s="122"/>
      <c r="AK302" s="122"/>
      <c r="AL302" s="122"/>
      <c r="AM302" s="122"/>
      <c r="AN302" s="122"/>
      <c r="AO302" s="122"/>
      <c r="AP302" s="122"/>
      <c r="AZ302" s="5" t="b">
        <f>IF(AZ2=TRUE,IF(AD302="ТАК",TRUE,FALSE),FALSE)</f>
        <v>0</v>
      </c>
      <c r="BB302" s="4">
        <f>IF(AZ302=TRUE,1,0)</f>
        <v>0</v>
      </c>
    </row>
    <row r="303" spans="5:54" ht="14.1" hidden="1" customHeight="1" x14ac:dyDescent="0.25">
      <c r="E303" s="98"/>
      <c r="F303" s="98"/>
      <c r="G303" s="98"/>
      <c r="H303" s="193"/>
      <c r="I303" s="194"/>
      <c r="J303" s="194"/>
      <c r="K303" s="194"/>
      <c r="L303" s="194"/>
      <c r="M303" s="194"/>
      <c r="N303" s="194"/>
      <c r="O303" s="194"/>
      <c r="P303" s="194"/>
      <c r="Q303" s="194"/>
      <c r="R303" s="194"/>
      <c r="S303" s="194"/>
      <c r="T303" s="194"/>
      <c r="U303" s="194"/>
      <c r="V303" s="194"/>
      <c r="W303" s="194"/>
      <c r="X303" s="194"/>
      <c r="Y303" s="194"/>
      <c r="Z303" s="194"/>
      <c r="AA303" s="194"/>
      <c r="AB303" s="194"/>
      <c r="AC303" s="195"/>
      <c r="AD303" s="122"/>
      <c r="AE303" s="122"/>
      <c r="AF303" s="122"/>
      <c r="AG303" s="122"/>
      <c r="AH303" s="122"/>
      <c r="AI303" s="122"/>
      <c r="AJ303" s="122"/>
      <c r="AK303" s="122"/>
      <c r="AL303" s="122"/>
      <c r="AM303" s="122"/>
      <c r="AN303" s="122"/>
      <c r="AO303" s="122"/>
      <c r="AP303" s="122"/>
    </row>
    <row r="304" spans="5:54" ht="14.1" hidden="1" customHeight="1" x14ac:dyDescent="0.25">
      <c r="E304" s="98" t="s">
        <v>173</v>
      </c>
      <c r="F304" s="98"/>
      <c r="G304" s="98"/>
      <c r="H304" s="189" t="s">
        <v>172</v>
      </c>
      <c r="I304" s="189"/>
      <c r="J304" s="189"/>
      <c r="K304" s="189"/>
      <c r="L304" s="189"/>
      <c r="M304" s="189"/>
      <c r="N304" s="189"/>
      <c r="O304" s="189"/>
      <c r="P304" s="189"/>
      <c r="Q304" s="189"/>
      <c r="R304" s="189"/>
      <c r="S304" s="189"/>
      <c r="T304" s="189"/>
      <c r="U304" s="189"/>
      <c r="V304" s="189"/>
      <c r="W304" s="189"/>
      <c r="X304" s="189"/>
      <c r="Y304" s="189"/>
      <c r="Z304" s="189"/>
      <c r="AA304" s="189"/>
      <c r="AB304" s="189"/>
      <c r="AC304" s="189"/>
      <c r="AD304" s="122" t="s">
        <v>304</v>
      </c>
      <c r="AE304" s="122"/>
      <c r="AF304" s="122"/>
      <c r="AG304" s="122"/>
      <c r="AH304" s="122"/>
      <c r="AI304" s="122"/>
      <c r="AJ304" s="122"/>
      <c r="AK304" s="122"/>
      <c r="AL304" s="122"/>
      <c r="AM304" s="122"/>
      <c r="AN304" s="122"/>
      <c r="AO304" s="122"/>
      <c r="AP304" s="122"/>
      <c r="AZ304" s="5" t="b">
        <f>IF(AZ2=TRUE,IF(AD304="ТАК",TRUE,FALSE),FALSE)</f>
        <v>0</v>
      </c>
      <c r="BB304" s="4">
        <f>IF(AZ304=TRUE,1,0)</f>
        <v>0</v>
      </c>
    </row>
    <row r="305" spans="5:54" ht="14.1" hidden="1" customHeight="1" x14ac:dyDescent="0.25">
      <c r="E305" s="98"/>
      <c r="F305" s="98"/>
      <c r="G305" s="98"/>
      <c r="H305" s="189"/>
      <c r="I305" s="189"/>
      <c r="J305" s="189"/>
      <c r="K305" s="189"/>
      <c r="L305" s="189"/>
      <c r="M305" s="189"/>
      <c r="N305" s="189"/>
      <c r="O305" s="189"/>
      <c r="P305" s="189"/>
      <c r="Q305" s="189"/>
      <c r="R305" s="189"/>
      <c r="S305" s="189"/>
      <c r="T305" s="189"/>
      <c r="U305" s="189"/>
      <c r="V305" s="189"/>
      <c r="W305" s="189"/>
      <c r="X305" s="189"/>
      <c r="Y305" s="189"/>
      <c r="Z305" s="189"/>
      <c r="AA305" s="189"/>
      <c r="AB305" s="189"/>
      <c r="AC305" s="189"/>
      <c r="AD305" s="122"/>
      <c r="AE305" s="122"/>
      <c r="AF305" s="122"/>
      <c r="AG305" s="122"/>
      <c r="AH305" s="122"/>
      <c r="AI305" s="122"/>
      <c r="AJ305" s="122"/>
      <c r="AK305" s="122"/>
      <c r="AL305" s="122"/>
      <c r="AM305" s="122"/>
      <c r="AN305" s="122"/>
      <c r="AO305" s="122"/>
      <c r="AP305" s="122"/>
    </row>
    <row r="306" spans="5:54" ht="14.1" hidden="1" customHeight="1" x14ac:dyDescent="0.25">
      <c r="E306" s="98" t="s">
        <v>175</v>
      </c>
      <c r="F306" s="98"/>
      <c r="G306" s="98"/>
      <c r="H306" s="188" t="s">
        <v>174</v>
      </c>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22" t="s">
        <v>304</v>
      </c>
      <c r="AE306" s="122"/>
      <c r="AF306" s="122"/>
      <c r="AG306" s="122"/>
      <c r="AH306" s="122"/>
      <c r="AI306" s="122"/>
      <c r="AJ306" s="122"/>
      <c r="AK306" s="122"/>
      <c r="AL306" s="122"/>
      <c r="AM306" s="122"/>
      <c r="AN306" s="122"/>
      <c r="AO306" s="122"/>
      <c r="AP306" s="122"/>
      <c r="AZ306" s="5" t="b">
        <f>IF(AZ2=TRUE,IF(AD306="ТАК",TRUE,FALSE),FALSE)</f>
        <v>0</v>
      </c>
      <c r="BB306" s="4">
        <f>IF(AZ306=TRUE,1,0)</f>
        <v>0</v>
      </c>
    </row>
    <row r="307" spans="5:54" ht="14.1" hidden="1" customHeight="1" x14ac:dyDescent="0.25">
      <c r="E307" s="98"/>
      <c r="F307" s="98"/>
      <c r="G307" s="9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22"/>
      <c r="AE307" s="122"/>
      <c r="AF307" s="122"/>
      <c r="AG307" s="122"/>
      <c r="AH307" s="122"/>
      <c r="AI307" s="122"/>
      <c r="AJ307" s="122"/>
      <c r="AK307" s="122"/>
      <c r="AL307" s="122"/>
      <c r="AM307" s="122"/>
      <c r="AN307" s="122"/>
      <c r="AO307" s="122"/>
      <c r="AP307" s="122"/>
    </row>
    <row r="308" spans="5:54" ht="14.1" hidden="1" customHeight="1" x14ac:dyDescent="0.25">
      <c r="E308" s="98"/>
      <c r="F308" s="98"/>
      <c r="G308" s="98"/>
      <c r="H308" s="188"/>
      <c r="I308" s="188"/>
      <c r="J308" s="188"/>
      <c r="K308" s="188"/>
      <c r="L308" s="188"/>
      <c r="M308" s="188"/>
      <c r="N308" s="188"/>
      <c r="O308" s="188"/>
      <c r="P308" s="188"/>
      <c r="Q308" s="188"/>
      <c r="R308" s="188"/>
      <c r="S308" s="188"/>
      <c r="T308" s="188"/>
      <c r="U308" s="188"/>
      <c r="V308" s="188"/>
      <c r="W308" s="188"/>
      <c r="X308" s="188"/>
      <c r="Y308" s="188"/>
      <c r="Z308" s="188"/>
      <c r="AA308" s="188"/>
      <c r="AB308" s="188"/>
      <c r="AC308" s="188"/>
      <c r="AD308" s="122"/>
      <c r="AE308" s="122"/>
      <c r="AF308" s="122"/>
      <c r="AG308" s="122"/>
      <c r="AH308" s="122"/>
      <c r="AI308" s="122"/>
      <c r="AJ308" s="122"/>
      <c r="AK308" s="122"/>
      <c r="AL308" s="122"/>
      <c r="AM308" s="122"/>
      <c r="AN308" s="122"/>
      <c r="AO308" s="122"/>
      <c r="AP308" s="122"/>
    </row>
    <row r="309" spans="5:54" ht="14.1" hidden="1" customHeight="1" x14ac:dyDescent="0.25">
      <c r="E309" s="98" t="s">
        <v>176</v>
      </c>
      <c r="F309" s="98"/>
      <c r="G309" s="98"/>
      <c r="H309" s="188" t="s">
        <v>178</v>
      </c>
      <c r="I309" s="188"/>
      <c r="J309" s="188"/>
      <c r="K309" s="188"/>
      <c r="L309" s="188"/>
      <c r="M309" s="188"/>
      <c r="N309" s="188"/>
      <c r="O309" s="188"/>
      <c r="P309" s="188"/>
      <c r="Q309" s="188"/>
      <c r="R309" s="188"/>
      <c r="S309" s="188"/>
      <c r="T309" s="188"/>
      <c r="U309" s="188"/>
      <c r="V309" s="188"/>
      <c r="W309" s="188"/>
      <c r="X309" s="188"/>
      <c r="Y309" s="188"/>
      <c r="Z309" s="188"/>
      <c r="AA309" s="188"/>
      <c r="AB309" s="188"/>
      <c r="AC309" s="188"/>
      <c r="AD309" s="122" t="s">
        <v>304</v>
      </c>
      <c r="AE309" s="122"/>
      <c r="AF309" s="122"/>
      <c r="AG309" s="122"/>
      <c r="AH309" s="122"/>
      <c r="AI309" s="122"/>
      <c r="AJ309" s="122"/>
      <c r="AK309" s="122"/>
      <c r="AL309" s="122"/>
      <c r="AM309" s="122"/>
      <c r="AN309" s="122"/>
      <c r="AO309" s="122"/>
      <c r="AP309" s="122"/>
      <c r="AZ309" s="5" t="b">
        <f>IF(AZ2=TRUE,IF(AD309="ТАК",TRUE,FALSE),FALSE)</f>
        <v>0</v>
      </c>
      <c r="BB309" s="4">
        <f>IF(AZ309=TRUE,1,0)</f>
        <v>0</v>
      </c>
    </row>
    <row r="310" spans="5:54" ht="14.1" hidden="1" customHeight="1" x14ac:dyDescent="0.25">
      <c r="E310" s="98"/>
      <c r="F310" s="98"/>
      <c r="G310" s="98"/>
      <c r="H310" s="188"/>
      <c r="I310" s="188"/>
      <c r="J310" s="188"/>
      <c r="K310" s="188"/>
      <c r="L310" s="188"/>
      <c r="M310" s="188"/>
      <c r="N310" s="188"/>
      <c r="O310" s="188"/>
      <c r="P310" s="188"/>
      <c r="Q310" s="188"/>
      <c r="R310" s="188"/>
      <c r="S310" s="188"/>
      <c r="T310" s="188"/>
      <c r="U310" s="188"/>
      <c r="V310" s="188"/>
      <c r="W310" s="188"/>
      <c r="X310" s="188"/>
      <c r="Y310" s="188"/>
      <c r="Z310" s="188"/>
      <c r="AA310" s="188"/>
      <c r="AB310" s="188"/>
      <c r="AC310" s="188"/>
      <c r="AD310" s="122"/>
      <c r="AE310" s="122"/>
      <c r="AF310" s="122"/>
      <c r="AG310" s="122"/>
      <c r="AH310" s="122"/>
      <c r="AI310" s="122"/>
      <c r="AJ310" s="122"/>
      <c r="AK310" s="122"/>
      <c r="AL310" s="122"/>
      <c r="AM310" s="122"/>
      <c r="AN310" s="122"/>
      <c r="AO310" s="122"/>
      <c r="AP310" s="122"/>
    </row>
    <row r="311" spans="5:54" ht="14.1" hidden="1" customHeight="1" x14ac:dyDescent="0.25">
      <c r="E311" s="98"/>
      <c r="F311" s="98"/>
      <c r="G311" s="98"/>
      <c r="H311" s="188"/>
      <c r="I311" s="188"/>
      <c r="J311" s="188"/>
      <c r="K311" s="188"/>
      <c r="L311" s="188"/>
      <c r="M311" s="188"/>
      <c r="N311" s="188"/>
      <c r="O311" s="188"/>
      <c r="P311" s="188"/>
      <c r="Q311" s="188"/>
      <c r="R311" s="188"/>
      <c r="S311" s="188"/>
      <c r="T311" s="188"/>
      <c r="U311" s="188"/>
      <c r="V311" s="188"/>
      <c r="W311" s="188"/>
      <c r="X311" s="188"/>
      <c r="Y311" s="188"/>
      <c r="Z311" s="188"/>
      <c r="AA311" s="188"/>
      <c r="AB311" s="188"/>
      <c r="AC311" s="188"/>
      <c r="AD311" s="122"/>
      <c r="AE311" s="122"/>
      <c r="AF311" s="122"/>
      <c r="AG311" s="122"/>
      <c r="AH311" s="122"/>
      <c r="AI311" s="122"/>
      <c r="AJ311" s="122"/>
      <c r="AK311" s="122"/>
      <c r="AL311" s="122"/>
      <c r="AM311" s="122"/>
      <c r="AN311" s="122"/>
      <c r="AO311" s="122"/>
      <c r="AP311" s="122"/>
    </row>
    <row r="312" spans="5:54" ht="14.1" hidden="1" customHeight="1" x14ac:dyDescent="0.25">
      <c r="E312" s="98"/>
      <c r="F312" s="98"/>
      <c r="G312" s="98"/>
      <c r="H312" s="188"/>
      <c r="I312" s="188"/>
      <c r="J312" s="188"/>
      <c r="K312" s="188"/>
      <c r="L312" s="188"/>
      <c r="M312" s="188"/>
      <c r="N312" s="188"/>
      <c r="O312" s="188"/>
      <c r="P312" s="188"/>
      <c r="Q312" s="188"/>
      <c r="R312" s="188"/>
      <c r="S312" s="188"/>
      <c r="T312" s="188"/>
      <c r="U312" s="188"/>
      <c r="V312" s="188"/>
      <c r="W312" s="188"/>
      <c r="X312" s="188"/>
      <c r="Y312" s="188"/>
      <c r="Z312" s="188"/>
      <c r="AA312" s="188"/>
      <c r="AB312" s="188"/>
      <c r="AC312" s="188"/>
      <c r="AD312" s="122"/>
      <c r="AE312" s="122"/>
      <c r="AF312" s="122"/>
      <c r="AG312" s="122"/>
      <c r="AH312" s="122"/>
      <c r="AI312" s="122"/>
      <c r="AJ312" s="122"/>
      <c r="AK312" s="122"/>
      <c r="AL312" s="122"/>
      <c r="AM312" s="122"/>
      <c r="AN312" s="122"/>
      <c r="AO312" s="122"/>
      <c r="AP312" s="122"/>
    </row>
    <row r="313" spans="5:54" ht="14.1" hidden="1" customHeight="1" x14ac:dyDescent="0.25">
      <c r="E313" s="98" t="s">
        <v>177</v>
      </c>
      <c r="F313" s="98"/>
      <c r="G313" s="98"/>
      <c r="H313" s="188" t="s">
        <v>179</v>
      </c>
      <c r="I313" s="188"/>
      <c r="J313" s="188"/>
      <c r="K313" s="188"/>
      <c r="L313" s="188"/>
      <c r="M313" s="188"/>
      <c r="N313" s="188"/>
      <c r="O313" s="188"/>
      <c r="P313" s="188"/>
      <c r="Q313" s="188"/>
      <c r="R313" s="188"/>
      <c r="S313" s="188"/>
      <c r="T313" s="188"/>
      <c r="U313" s="188"/>
      <c r="V313" s="188"/>
      <c r="W313" s="188"/>
      <c r="X313" s="188"/>
      <c r="Y313" s="188"/>
      <c r="Z313" s="188"/>
      <c r="AA313" s="188"/>
      <c r="AB313" s="188"/>
      <c r="AC313" s="188"/>
      <c r="AD313" s="122" t="s">
        <v>304</v>
      </c>
      <c r="AE313" s="122"/>
      <c r="AF313" s="122"/>
      <c r="AG313" s="122"/>
      <c r="AH313" s="122"/>
      <c r="AI313" s="122"/>
      <c r="AJ313" s="122"/>
      <c r="AK313" s="122"/>
      <c r="AL313" s="122"/>
      <c r="AM313" s="122"/>
      <c r="AN313" s="122"/>
      <c r="AO313" s="122"/>
      <c r="AP313" s="122"/>
      <c r="AZ313" s="5" t="b">
        <f>IF(AZ2=TRUE,IF(AD313="ТАК",TRUE,FALSE),FALSE)</f>
        <v>0</v>
      </c>
      <c r="BB313" s="4">
        <f>IF(AZ313=TRUE,1,0)</f>
        <v>0</v>
      </c>
    </row>
    <row r="314" spans="5:54" ht="14.1" hidden="1" customHeight="1" x14ac:dyDescent="0.25">
      <c r="E314" s="98"/>
      <c r="F314" s="98"/>
      <c r="G314" s="98"/>
      <c r="H314" s="188"/>
      <c r="I314" s="188"/>
      <c r="J314" s="188"/>
      <c r="K314" s="188"/>
      <c r="L314" s="188"/>
      <c r="M314" s="188"/>
      <c r="N314" s="188"/>
      <c r="O314" s="188"/>
      <c r="P314" s="188"/>
      <c r="Q314" s="188"/>
      <c r="R314" s="188"/>
      <c r="S314" s="188"/>
      <c r="T314" s="188"/>
      <c r="U314" s="188"/>
      <c r="V314" s="188"/>
      <c r="W314" s="188"/>
      <c r="X314" s="188"/>
      <c r="Y314" s="188"/>
      <c r="Z314" s="188"/>
      <c r="AA314" s="188"/>
      <c r="AB314" s="188"/>
      <c r="AC314" s="188"/>
      <c r="AD314" s="122"/>
      <c r="AE314" s="122"/>
      <c r="AF314" s="122"/>
      <c r="AG314" s="122"/>
      <c r="AH314" s="122"/>
      <c r="AI314" s="122"/>
      <c r="AJ314" s="122"/>
      <c r="AK314" s="122"/>
      <c r="AL314" s="122"/>
      <c r="AM314" s="122"/>
      <c r="AN314" s="122"/>
      <c r="AO314" s="122"/>
      <c r="AP314" s="122"/>
    </row>
    <row r="315" spans="5:54" ht="14.1" hidden="1" customHeight="1" x14ac:dyDescent="0.25">
      <c r="E315" s="98"/>
      <c r="F315" s="98"/>
      <c r="G315" s="98"/>
      <c r="H315" s="188"/>
      <c r="I315" s="188"/>
      <c r="J315" s="188"/>
      <c r="K315" s="188"/>
      <c r="L315" s="188"/>
      <c r="M315" s="188"/>
      <c r="N315" s="188"/>
      <c r="O315" s="188"/>
      <c r="P315" s="188"/>
      <c r="Q315" s="188"/>
      <c r="R315" s="188"/>
      <c r="S315" s="188"/>
      <c r="T315" s="188"/>
      <c r="U315" s="188"/>
      <c r="V315" s="188"/>
      <c r="W315" s="188"/>
      <c r="X315" s="188"/>
      <c r="Y315" s="188"/>
      <c r="Z315" s="188"/>
      <c r="AA315" s="188"/>
      <c r="AB315" s="188"/>
      <c r="AC315" s="188"/>
      <c r="AD315" s="122"/>
      <c r="AE315" s="122"/>
      <c r="AF315" s="122"/>
      <c r="AG315" s="122"/>
      <c r="AH315" s="122"/>
      <c r="AI315" s="122"/>
      <c r="AJ315" s="122"/>
      <c r="AK315" s="122"/>
      <c r="AL315" s="122"/>
      <c r="AM315" s="122"/>
      <c r="AN315" s="122"/>
      <c r="AO315" s="122"/>
      <c r="AP315" s="122"/>
    </row>
    <row r="316" spans="5:54" ht="14.1" hidden="1" customHeight="1" x14ac:dyDescent="0.25">
      <c r="E316" s="98" t="s">
        <v>181</v>
      </c>
      <c r="F316" s="98"/>
      <c r="G316" s="98"/>
      <c r="H316" s="188" t="s">
        <v>180</v>
      </c>
      <c r="I316" s="188"/>
      <c r="J316" s="188"/>
      <c r="K316" s="188"/>
      <c r="L316" s="188"/>
      <c r="M316" s="188"/>
      <c r="N316" s="188"/>
      <c r="O316" s="188"/>
      <c r="P316" s="188"/>
      <c r="Q316" s="188"/>
      <c r="R316" s="188"/>
      <c r="S316" s="188"/>
      <c r="T316" s="188"/>
      <c r="U316" s="188"/>
      <c r="V316" s="188"/>
      <c r="W316" s="188"/>
      <c r="X316" s="188"/>
      <c r="Y316" s="188"/>
      <c r="Z316" s="188"/>
      <c r="AA316" s="188"/>
      <c r="AB316" s="188"/>
      <c r="AC316" s="188"/>
      <c r="AD316" s="122" t="s">
        <v>304</v>
      </c>
      <c r="AE316" s="122"/>
      <c r="AF316" s="122"/>
      <c r="AG316" s="122"/>
      <c r="AH316" s="122"/>
      <c r="AI316" s="122"/>
      <c r="AJ316" s="122"/>
      <c r="AK316" s="122"/>
      <c r="AL316" s="122"/>
      <c r="AM316" s="122"/>
      <c r="AN316" s="122"/>
      <c r="AO316" s="122"/>
      <c r="AP316" s="122"/>
      <c r="AZ316" s="5" t="b">
        <f>IF(AZ2=TRUE,IF(AD316="ТАК",TRUE,FALSE),FALSE)</f>
        <v>0</v>
      </c>
      <c r="BB316" s="4">
        <f>IF(AZ316=TRUE,1,0)</f>
        <v>0</v>
      </c>
    </row>
    <row r="317" spans="5:54" ht="14.1" hidden="1" customHeight="1" x14ac:dyDescent="0.25">
      <c r="E317" s="98"/>
      <c r="F317" s="98"/>
      <c r="G317" s="98"/>
      <c r="H317" s="188"/>
      <c r="I317" s="188"/>
      <c r="J317" s="188"/>
      <c r="K317" s="188"/>
      <c r="L317" s="188"/>
      <c r="M317" s="188"/>
      <c r="N317" s="188"/>
      <c r="O317" s="188"/>
      <c r="P317" s="188"/>
      <c r="Q317" s="188"/>
      <c r="R317" s="188"/>
      <c r="S317" s="188"/>
      <c r="T317" s="188"/>
      <c r="U317" s="188"/>
      <c r="V317" s="188"/>
      <c r="W317" s="188"/>
      <c r="X317" s="188"/>
      <c r="Y317" s="188"/>
      <c r="Z317" s="188"/>
      <c r="AA317" s="188"/>
      <c r="AB317" s="188"/>
      <c r="AC317" s="188"/>
      <c r="AD317" s="122"/>
      <c r="AE317" s="122"/>
      <c r="AF317" s="122"/>
      <c r="AG317" s="122"/>
      <c r="AH317" s="122"/>
      <c r="AI317" s="122"/>
      <c r="AJ317" s="122"/>
      <c r="AK317" s="122"/>
      <c r="AL317" s="122"/>
      <c r="AM317" s="122"/>
      <c r="AN317" s="122"/>
      <c r="AO317" s="122"/>
      <c r="AP317" s="122"/>
    </row>
    <row r="318" spans="5:54" ht="14.1" hidden="1" customHeight="1" x14ac:dyDescent="0.25">
      <c r="E318" s="98"/>
      <c r="F318" s="98"/>
      <c r="G318" s="98"/>
      <c r="H318" s="188"/>
      <c r="I318" s="188"/>
      <c r="J318" s="188"/>
      <c r="K318" s="188"/>
      <c r="L318" s="188"/>
      <c r="M318" s="188"/>
      <c r="N318" s="188"/>
      <c r="O318" s="188"/>
      <c r="P318" s="188"/>
      <c r="Q318" s="188"/>
      <c r="R318" s="188"/>
      <c r="S318" s="188"/>
      <c r="T318" s="188"/>
      <c r="U318" s="188"/>
      <c r="V318" s="188"/>
      <c r="W318" s="188"/>
      <c r="X318" s="188"/>
      <c r="Y318" s="188"/>
      <c r="Z318" s="188"/>
      <c r="AA318" s="188"/>
      <c r="AB318" s="188"/>
      <c r="AC318" s="188"/>
      <c r="AD318" s="122"/>
      <c r="AE318" s="122"/>
      <c r="AF318" s="122"/>
      <c r="AG318" s="122"/>
      <c r="AH318" s="122"/>
      <c r="AI318" s="122"/>
      <c r="AJ318" s="122"/>
      <c r="AK318" s="122"/>
      <c r="AL318" s="122"/>
      <c r="AM318" s="122"/>
      <c r="AN318" s="122"/>
      <c r="AO318" s="122"/>
      <c r="AP318" s="122"/>
    </row>
    <row r="319" spans="5:54" ht="14.1" hidden="1" customHeight="1" x14ac:dyDescent="0.25">
      <c r="E319" s="98" t="s">
        <v>182</v>
      </c>
      <c r="F319" s="98"/>
      <c r="G319" s="98"/>
      <c r="H319" s="188" t="s">
        <v>165</v>
      </c>
      <c r="I319" s="188"/>
      <c r="J319" s="188"/>
      <c r="K319" s="188"/>
      <c r="L319" s="188"/>
      <c r="M319" s="188"/>
      <c r="N319" s="188"/>
      <c r="O319" s="188"/>
      <c r="P319" s="188"/>
      <c r="Q319" s="188"/>
      <c r="R319" s="188"/>
      <c r="S319" s="188"/>
      <c r="T319" s="188"/>
      <c r="U319" s="188"/>
      <c r="V319" s="188"/>
      <c r="W319" s="188"/>
      <c r="X319" s="188"/>
      <c r="Y319" s="188"/>
      <c r="Z319" s="188"/>
      <c r="AA319" s="188"/>
      <c r="AB319" s="188"/>
      <c r="AC319" s="188"/>
      <c r="AD319" s="122" t="s">
        <v>304</v>
      </c>
      <c r="AE319" s="122"/>
      <c r="AF319" s="122"/>
      <c r="AG319" s="122"/>
      <c r="AH319" s="122"/>
      <c r="AI319" s="122"/>
      <c r="AJ319" s="122"/>
      <c r="AK319" s="122"/>
      <c r="AL319" s="122"/>
      <c r="AM319" s="122"/>
      <c r="AN319" s="122"/>
      <c r="AO319" s="122"/>
      <c r="AP319" s="122"/>
      <c r="AZ319" s="5" t="b">
        <f>IF(AZ2=TRUE,IF(AD319="ТАК",TRUE,FALSE),FALSE)</f>
        <v>0</v>
      </c>
      <c r="BB319" s="4">
        <f>IF(AZ319=TRUE,1,0)</f>
        <v>0</v>
      </c>
    </row>
    <row r="320" spans="5:54" ht="14.1" hidden="1" customHeight="1" x14ac:dyDescent="0.25">
      <c r="E320" s="98"/>
      <c r="F320" s="98"/>
      <c r="G320" s="98"/>
      <c r="H320" s="188"/>
      <c r="I320" s="188"/>
      <c r="J320" s="188"/>
      <c r="K320" s="188"/>
      <c r="L320" s="188"/>
      <c r="M320" s="188"/>
      <c r="N320" s="188"/>
      <c r="O320" s="188"/>
      <c r="P320" s="188"/>
      <c r="Q320" s="188"/>
      <c r="R320" s="188"/>
      <c r="S320" s="188"/>
      <c r="T320" s="188"/>
      <c r="U320" s="188"/>
      <c r="V320" s="188"/>
      <c r="W320" s="188"/>
      <c r="X320" s="188"/>
      <c r="Y320" s="188"/>
      <c r="Z320" s="188"/>
      <c r="AA320" s="188"/>
      <c r="AB320" s="188"/>
      <c r="AC320" s="188"/>
      <c r="AD320" s="122"/>
      <c r="AE320" s="122"/>
      <c r="AF320" s="122"/>
      <c r="AG320" s="122"/>
      <c r="AH320" s="122"/>
      <c r="AI320" s="122"/>
      <c r="AJ320" s="122"/>
      <c r="AK320" s="122"/>
      <c r="AL320" s="122"/>
      <c r="AM320" s="122"/>
      <c r="AN320" s="122"/>
      <c r="AO320" s="122"/>
      <c r="AP320" s="122"/>
    </row>
    <row r="321" spans="5:54" ht="14.1" hidden="1" customHeight="1" x14ac:dyDescent="0.25">
      <c r="E321" s="98" t="s">
        <v>340</v>
      </c>
      <c r="F321" s="98"/>
      <c r="G321" s="98"/>
      <c r="H321" s="188" t="s">
        <v>183</v>
      </c>
      <c r="I321" s="188"/>
      <c r="J321" s="188"/>
      <c r="K321" s="188"/>
      <c r="L321" s="188"/>
      <c r="M321" s="188"/>
      <c r="N321" s="188"/>
      <c r="O321" s="188"/>
      <c r="P321" s="188"/>
      <c r="Q321" s="188"/>
      <c r="R321" s="188"/>
      <c r="S321" s="188"/>
      <c r="T321" s="188"/>
      <c r="U321" s="188"/>
      <c r="V321" s="188"/>
      <c r="W321" s="188"/>
      <c r="X321" s="188"/>
      <c r="Y321" s="188"/>
      <c r="Z321" s="188"/>
      <c r="AA321" s="188"/>
      <c r="AB321" s="188"/>
      <c r="AC321" s="188"/>
      <c r="AD321" s="122" t="s">
        <v>304</v>
      </c>
      <c r="AE321" s="122"/>
      <c r="AF321" s="122"/>
      <c r="AG321" s="122"/>
      <c r="AH321" s="122"/>
      <c r="AI321" s="122"/>
      <c r="AJ321" s="122"/>
      <c r="AK321" s="122"/>
      <c r="AL321" s="122"/>
      <c r="AM321" s="122"/>
      <c r="AN321" s="122"/>
      <c r="AO321" s="122"/>
      <c r="AP321" s="122"/>
      <c r="AZ321" s="5" t="b">
        <f>IF(AZ2=TRUE,IF(AD321="ТАК",TRUE,FALSE),FALSE)</f>
        <v>0</v>
      </c>
      <c r="BB321" s="4">
        <f>IF(AZ321=TRUE,1,0)</f>
        <v>0</v>
      </c>
    </row>
    <row r="322" spans="5:54" ht="14.1" hidden="1" customHeight="1" x14ac:dyDescent="0.25">
      <c r="E322" s="98"/>
      <c r="F322" s="98"/>
      <c r="G322" s="98"/>
      <c r="H322" s="188"/>
      <c r="I322" s="188"/>
      <c r="J322" s="188"/>
      <c r="K322" s="188"/>
      <c r="L322" s="188"/>
      <c r="M322" s="188"/>
      <c r="N322" s="188"/>
      <c r="O322" s="188"/>
      <c r="P322" s="188"/>
      <c r="Q322" s="188"/>
      <c r="R322" s="188"/>
      <c r="S322" s="188"/>
      <c r="T322" s="188"/>
      <c r="U322" s="188"/>
      <c r="V322" s="188"/>
      <c r="W322" s="188"/>
      <c r="X322" s="188"/>
      <c r="Y322" s="188"/>
      <c r="Z322" s="188"/>
      <c r="AA322" s="188"/>
      <c r="AB322" s="188"/>
      <c r="AC322" s="188"/>
      <c r="AD322" s="122"/>
      <c r="AE322" s="122"/>
      <c r="AF322" s="122"/>
      <c r="AG322" s="122"/>
      <c r="AH322" s="122"/>
      <c r="AI322" s="122"/>
      <c r="AJ322" s="122"/>
      <c r="AK322" s="122"/>
      <c r="AL322" s="122"/>
      <c r="AM322" s="122"/>
      <c r="AN322" s="122"/>
      <c r="AO322" s="122"/>
      <c r="AP322" s="122"/>
    </row>
    <row r="323" spans="5:54" ht="14.1" hidden="1" customHeight="1" x14ac:dyDescent="0.25">
      <c r="E323" s="98"/>
      <c r="F323" s="98"/>
      <c r="G323" s="98"/>
      <c r="H323" s="188"/>
      <c r="I323" s="188"/>
      <c r="J323" s="188"/>
      <c r="K323" s="188"/>
      <c r="L323" s="188"/>
      <c r="M323" s="188"/>
      <c r="N323" s="188"/>
      <c r="O323" s="188"/>
      <c r="P323" s="188"/>
      <c r="Q323" s="188"/>
      <c r="R323" s="188"/>
      <c r="S323" s="188"/>
      <c r="T323" s="188"/>
      <c r="U323" s="188"/>
      <c r="V323" s="188"/>
      <c r="W323" s="188"/>
      <c r="X323" s="188"/>
      <c r="Y323" s="188"/>
      <c r="Z323" s="188"/>
      <c r="AA323" s="188"/>
      <c r="AB323" s="188"/>
      <c r="AC323" s="188"/>
      <c r="AD323" s="122"/>
      <c r="AE323" s="122"/>
      <c r="AF323" s="122"/>
      <c r="AG323" s="122"/>
      <c r="AH323" s="122"/>
      <c r="AI323" s="122"/>
      <c r="AJ323" s="122"/>
      <c r="AK323" s="122"/>
      <c r="AL323" s="122"/>
      <c r="AM323" s="122"/>
      <c r="AN323" s="122"/>
      <c r="AO323" s="122"/>
      <c r="AP323" s="122"/>
    </row>
    <row r="324" spans="5:54" ht="14.1" hidden="1" customHeight="1" x14ac:dyDescent="0.25"/>
    <row r="325" spans="5:54" ht="14.1" hidden="1" customHeight="1" x14ac:dyDescent="0.25"/>
    <row r="326" spans="5:54" ht="14.1" customHeight="1" x14ac:dyDescent="0.25">
      <c r="E326" s="15" t="s">
        <v>311</v>
      </c>
    </row>
    <row r="327" spans="5:54" ht="14.1" customHeight="1" x14ac:dyDescent="0.25">
      <c r="E327" s="98" t="s">
        <v>4</v>
      </c>
      <c r="F327" s="98"/>
      <c r="G327" s="98"/>
      <c r="H327" s="98" t="s">
        <v>140</v>
      </c>
      <c r="I327" s="98"/>
      <c r="J327" s="98"/>
      <c r="K327" s="98"/>
      <c r="L327" s="98"/>
      <c r="M327" s="98"/>
      <c r="N327" s="98"/>
      <c r="O327" s="98"/>
      <c r="P327" s="98"/>
      <c r="Q327" s="98"/>
      <c r="R327" s="98"/>
      <c r="S327" s="98"/>
      <c r="T327" s="98"/>
      <c r="U327" s="98"/>
      <c r="V327" s="98"/>
      <c r="W327" s="98"/>
      <c r="X327" s="98"/>
      <c r="Y327" s="98"/>
      <c r="Z327" s="98"/>
      <c r="AA327" s="98"/>
      <c r="AB327" s="98"/>
      <c r="AC327" s="98"/>
      <c r="AD327" s="169" t="s">
        <v>170</v>
      </c>
      <c r="AE327" s="169"/>
      <c r="AF327" s="169"/>
      <c r="AG327" s="169"/>
      <c r="AH327" s="169"/>
      <c r="AI327" s="169"/>
      <c r="AJ327" s="169"/>
      <c r="AK327" s="169"/>
      <c r="AL327" s="169"/>
      <c r="AM327" s="169"/>
      <c r="AN327" s="169"/>
      <c r="AO327" s="169"/>
      <c r="AP327" s="169"/>
    </row>
    <row r="328" spans="5:54" ht="14.1" customHeight="1" x14ac:dyDescent="0.25">
      <c r="E328" s="98"/>
      <c r="F328" s="98"/>
      <c r="G328" s="98"/>
      <c r="H328" s="98"/>
      <c r="I328" s="98"/>
      <c r="J328" s="98"/>
      <c r="K328" s="98"/>
      <c r="L328" s="98"/>
      <c r="M328" s="98"/>
      <c r="N328" s="98"/>
      <c r="O328" s="98"/>
      <c r="P328" s="98"/>
      <c r="Q328" s="98"/>
      <c r="R328" s="98"/>
      <c r="S328" s="98"/>
      <c r="T328" s="98"/>
      <c r="U328" s="98"/>
      <c r="V328" s="98"/>
      <c r="W328" s="98"/>
      <c r="X328" s="98"/>
      <c r="Y328" s="98"/>
      <c r="Z328" s="98"/>
      <c r="AA328" s="98"/>
      <c r="AB328" s="98"/>
      <c r="AC328" s="98"/>
      <c r="AD328" s="169"/>
      <c r="AE328" s="169"/>
      <c r="AF328" s="169"/>
      <c r="AG328" s="169"/>
      <c r="AH328" s="169"/>
      <c r="AI328" s="169"/>
      <c r="AJ328" s="169"/>
      <c r="AK328" s="169"/>
      <c r="AL328" s="169"/>
      <c r="AM328" s="169"/>
      <c r="AN328" s="169"/>
      <c r="AO328" s="169"/>
      <c r="AP328" s="169"/>
    </row>
    <row r="329" spans="5:54" ht="14.1" customHeight="1" x14ac:dyDescent="0.25">
      <c r="E329" s="98"/>
      <c r="F329" s="98"/>
      <c r="G329" s="98"/>
      <c r="H329" s="98"/>
      <c r="I329" s="98"/>
      <c r="J329" s="98"/>
      <c r="K329" s="98"/>
      <c r="L329" s="98"/>
      <c r="M329" s="98"/>
      <c r="N329" s="98"/>
      <c r="O329" s="98"/>
      <c r="P329" s="98"/>
      <c r="Q329" s="98"/>
      <c r="R329" s="98"/>
      <c r="S329" s="98"/>
      <c r="T329" s="98"/>
      <c r="U329" s="98"/>
      <c r="V329" s="98"/>
      <c r="W329" s="98"/>
      <c r="X329" s="98"/>
      <c r="Y329" s="98"/>
      <c r="Z329" s="98"/>
      <c r="AA329" s="98"/>
      <c r="AB329" s="98"/>
      <c r="AC329" s="98"/>
      <c r="AD329" s="169"/>
      <c r="AE329" s="169"/>
      <c r="AF329" s="169"/>
      <c r="AG329" s="169"/>
      <c r="AH329" s="169"/>
      <c r="AI329" s="169"/>
      <c r="AJ329" s="169"/>
      <c r="AK329" s="169"/>
      <c r="AL329" s="169"/>
      <c r="AM329" s="169"/>
      <c r="AN329" s="169"/>
      <c r="AO329" s="169"/>
      <c r="AP329" s="169"/>
    </row>
    <row r="330" spans="5:54" ht="14.1" customHeight="1" x14ac:dyDescent="0.25">
      <c r="E330" s="98" t="s">
        <v>184</v>
      </c>
      <c r="F330" s="98"/>
      <c r="G330" s="98"/>
      <c r="H330" s="189" t="s">
        <v>185</v>
      </c>
      <c r="I330" s="189"/>
      <c r="J330" s="189"/>
      <c r="K330" s="189"/>
      <c r="L330" s="189"/>
      <c r="M330" s="189"/>
      <c r="N330" s="189"/>
      <c r="O330" s="189"/>
      <c r="P330" s="189"/>
      <c r="Q330" s="189"/>
      <c r="R330" s="189"/>
      <c r="S330" s="189"/>
      <c r="T330" s="189"/>
      <c r="U330" s="189"/>
      <c r="V330" s="189"/>
      <c r="W330" s="189"/>
      <c r="X330" s="189"/>
      <c r="Y330" s="189"/>
      <c r="Z330" s="189"/>
      <c r="AA330" s="189"/>
      <c r="AB330" s="189"/>
      <c r="AC330" s="189"/>
      <c r="AD330" s="122" t="s">
        <v>304</v>
      </c>
      <c r="AE330" s="122"/>
      <c r="AF330" s="122"/>
      <c r="AG330" s="122"/>
      <c r="AH330" s="122"/>
      <c r="AI330" s="122"/>
      <c r="AJ330" s="122"/>
      <c r="AK330" s="122"/>
      <c r="AL330" s="122"/>
      <c r="AM330" s="122"/>
      <c r="AN330" s="122"/>
      <c r="AO330" s="122"/>
      <c r="AP330" s="122"/>
      <c r="AZ330" s="5" t="b">
        <f>IF(AZ2=FALSE,IF(AD330="ТАК",TRUE,FALSE),FALSE)</f>
        <v>1</v>
      </c>
      <c r="BB330" s="4">
        <f>IF(AZ330=TRUE,1,0)</f>
        <v>1</v>
      </c>
    </row>
    <row r="331" spans="5:54" ht="14.1" customHeight="1" x14ac:dyDescent="0.25">
      <c r="E331" s="98"/>
      <c r="F331" s="98"/>
      <c r="G331" s="98"/>
      <c r="H331" s="189"/>
      <c r="I331" s="189"/>
      <c r="J331" s="189"/>
      <c r="K331" s="189"/>
      <c r="L331" s="189"/>
      <c r="M331" s="189"/>
      <c r="N331" s="189"/>
      <c r="O331" s="189"/>
      <c r="P331" s="189"/>
      <c r="Q331" s="189"/>
      <c r="R331" s="189"/>
      <c r="S331" s="189"/>
      <c r="T331" s="189"/>
      <c r="U331" s="189"/>
      <c r="V331" s="189"/>
      <c r="W331" s="189"/>
      <c r="X331" s="189"/>
      <c r="Y331" s="189"/>
      <c r="Z331" s="189"/>
      <c r="AA331" s="189"/>
      <c r="AB331" s="189"/>
      <c r="AC331" s="189"/>
      <c r="AD331" s="122"/>
      <c r="AE331" s="122"/>
      <c r="AF331" s="122"/>
      <c r="AG331" s="122"/>
      <c r="AH331" s="122"/>
      <c r="AI331" s="122"/>
      <c r="AJ331" s="122"/>
      <c r="AK331" s="122"/>
      <c r="AL331" s="122"/>
      <c r="AM331" s="122"/>
      <c r="AN331" s="122"/>
      <c r="AO331" s="122"/>
      <c r="AP331" s="122"/>
    </row>
    <row r="332" spans="5:54" ht="14.1" customHeight="1" x14ac:dyDescent="0.25">
      <c r="E332" s="98" t="s">
        <v>186</v>
      </c>
      <c r="F332" s="98"/>
      <c r="G332" s="98"/>
      <c r="H332" s="189" t="s">
        <v>172</v>
      </c>
      <c r="I332" s="189"/>
      <c r="J332" s="189"/>
      <c r="K332" s="189"/>
      <c r="L332" s="189"/>
      <c r="M332" s="189"/>
      <c r="N332" s="189"/>
      <c r="O332" s="189"/>
      <c r="P332" s="189"/>
      <c r="Q332" s="189"/>
      <c r="R332" s="189"/>
      <c r="S332" s="189"/>
      <c r="T332" s="189"/>
      <c r="U332" s="189"/>
      <c r="V332" s="189"/>
      <c r="W332" s="189"/>
      <c r="X332" s="189"/>
      <c r="Y332" s="189"/>
      <c r="Z332" s="189"/>
      <c r="AA332" s="189"/>
      <c r="AB332" s="189"/>
      <c r="AC332" s="189"/>
      <c r="AD332" s="122" t="s">
        <v>304</v>
      </c>
      <c r="AE332" s="122"/>
      <c r="AF332" s="122"/>
      <c r="AG332" s="122"/>
      <c r="AH332" s="122"/>
      <c r="AI332" s="122"/>
      <c r="AJ332" s="122"/>
      <c r="AK332" s="122"/>
      <c r="AL332" s="122"/>
      <c r="AM332" s="122"/>
      <c r="AN332" s="122"/>
      <c r="AO332" s="122"/>
      <c r="AP332" s="122"/>
      <c r="AZ332" s="5" t="b">
        <f>IF(AZ2=FALSE,IF(AD332="ТАК",TRUE,FALSE),FALSE)</f>
        <v>1</v>
      </c>
      <c r="BB332" s="4">
        <f>IF(AZ332=TRUE,1,0)</f>
        <v>1</v>
      </c>
    </row>
    <row r="333" spans="5:54" ht="14.1" customHeight="1" x14ac:dyDescent="0.25">
      <c r="E333" s="98"/>
      <c r="F333" s="98"/>
      <c r="G333" s="98"/>
      <c r="H333" s="189"/>
      <c r="I333" s="189"/>
      <c r="J333" s="189"/>
      <c r="K333" s="189"/>
      <c r="L333" s="189"/>
      <c r="M333" s="189"/>
      <c r="N333" s="189"/>
      <c r="O333" s="189"/>
      <c r="P333" s="189"/>
      <c r="Q333" s="189"/>
      <c r="R333" s="189"/>
      <c r="S333" s="189"/>
      <c r="T333" s="189"/>
      <c r="U333" s="189"/>
      <c r="V333" s="189"/>
      <c r="W333" s="189"/>
      <c r="X333" s="189"/>
      <c r="Y333" s="189"/>
      <c r="Z333" s="189"/>
      <c r="AA333" s="189"/>
      <c r="AB333" s="189"/>
      <c r="AC333" s="189"/>
      <c r="AD333" s="122"/>
      <c r="AE333" s="122"/>
      <c r="AF333" s="122"/>
      <c r="AG333" s="122"/>
      <c r="AH333" s="122"/>
      <c r="AI333" s="122"/>
      <c r="AJ333" s="122"/>
      <c r="AK333" s="122"/>
      <c r="AL333" s="122"/>
      <c r="AM333" s="122"/>
      <c r="AN333" s="122"/>
      <c r="AO333" s="122"/>
      <c r="AP333" s="122"/>
    </row>
    <row r="334" spans="5:54" ht="14.1" customHeight="1" x14ac:dyDescent="0.25">
      <c r="E334" s="98" t="s">
        <v>187</v>
      </c>
      <c r="F334" s="98"/>
      <c r="G334" s="98"/>
      <c r="H334" s="188" t="s">
        <v>179</v>
      </c>
      <c r="I334" s="188"/>
      <c r="J334" s="188"/>
      <c r="K334" s="188"/>
      <c r="L334" s="188"/>
      <c r="M334" s="188"/>
      <c r="N334" s="188"/>
      <c r="O334" s="188"/>
      <c r="P334" s="188"/>
      <c r="Q334" s="188"/>
      <c r="R334" s="188"/>
      <c r="S334" s="188"/>
      <c r="T334" s="188"/>
      <c r="U334" s="188"/>
      <c r="V334" s="188"/>
      <c r="W334" s="188"/>
      <c r="X334" s="188"/>
      <c r="Y334" s="188"/>
      <c r="Z334" s="188"/>
      <c r="AA334" s="188"/>
      <c r="AB334" s="188"/>
      <c r="AC334" s="188"/>
      <c r="AD334" s="122" t="s">
        <v>304</v>
      </c>
      <c r="AE334" s="122"/>
      <c r="AF334" s="122"/>
      <c r="AG334" s="122"/>
      <c r="AH334" s="122"/>
      <c r="AI334" s="122"/>
      <c r="AJ334" s="122"/>
      <c r="AK334" s="122"/>
      <c r="AL334" s="122"/>
      <c r="AM334" s="122"/>
      <c r="AN334" s="122"/>
      <c r="AO334" s="122"/>
      <c r="AP334" s="122"/>
      <c r="AZ334" s="5" t="b">
        <f>IF(AZ2=FALSE,IF(AD334="ТАК",TRUE,FALSE),FALSE)</f>
        <v>1</v>
      </c>
      <c r="BB334" s="4">
        <f>IF(AZ334=TRUE,1,0)</f>
        <v>1</v>
      </c>
    </row>
    <row r="335" spans="5:54" ht="14.1" customHeight="1" x14ac:dyDescent="0.25">
      <c r="E335" s="98"/>
      <c r="F335" s="98"/>
      <c r="G335" s="98"/>
      <c r="H335" s="188"/>
      <c r="I335" s="188"/>
      <c r="J335" s="188"/>
      <c r="K335" s="188"/>
      <c r="L335" s="188"/>
      <c r="M335" s="188"/>
      <c r="N335" s="188"/>
      <c r="O335" s="188"/>
      <c r="P335" s="188"/>
      <c r="Q335" s="188"/>
      <c r="R335" s="188"/>
      <c r="S335" s="188"/>
      <c r="T335" s="188"/>
      <c r="U335" s="188"/>
      <c r="V335" s="188"/>
      <c r="W335" s="188"/>
      <c r="X335" s="188"/>
      <c r="Y335" s="188"/>
      <c r="Z335" s="188"/>
      <c r="AA335" s="188"/>
      <c r="AB335" s="188"/>
      <c r="AC335" s="188"/>
      <c r="AD335" s="122"/>
      <c r="AE335" s="122"/>
      <c r="AF335" s="122"/>
      <c r="AG335" s="122"/>
      <c r="AH335" s="122"/>
      <c r="AI335" s="122"/>
      <c r="AJ335" s="122"/>
      <c r="AK335" s="122"/>
      <c r="AL335" s="122"/>
      <c r="AM335" s="122"/>
      <c r="AN335" s="122"/>
      <c r="AO335" s="122"/>
      <c r="AP335" s="122"/>
    </row>
    <row r="336" spans="5:54" ht="14.1" customHeight="1" x14ac:dyDescent="0.25">
      <c r="E336" s="98"/>
      <c r="F336" s="98"/>
      <c r="G336" s="98"/>
      <c r="H336" s="188"/>
      <c r="I336" s="188"/>
      <c r="J336" s="188"/>
      <c r="K336" s="188"/>
      <c r="L336" s="188"/>
      <c r="M336" s="188"/>
      <c r="N336" s="188"/>
      <c r="O336" s="188"/>
      <c r="P336" s="188"/>
      <c r="Q336" s="188"/>
      <c r="R336" s="188"/>
      <c r="S336" s="188"/>
      <c r="T336" s="188"/>
      <c r="U336" s="188"/>
      <c r="V336" s="188"/>
      <c r="W336" s="188"/>
      <c r="X336" s="188"/>
      <c r="Y336" s="188"/>
      <c r="Z336" s="188"/>
      <c r="AA336" s="188"/>
      <c r="AB336" s="188"/>
      <c r="AC336" s="188"/>
      <c r="AD336" s="122"/>
      <c r="AE336" s="122"/>
      <c r="AF336" s="122"/>
      <c r="AG336" s="122"/>
      <c r="AH336" s="122"/>
      <c r="AI336" s="122"/>
      <c r="AJ336" s="122"/>
      <c r="AK336" s="122"/>
      <c r="AL336" s="122"/>
      <c r="AM336" s="122"/>
      <c r="AN336" s="122"/>
      <c r="AO336" s="122"/>
      <c r="AP336" s="122"/>
    </row>
    <row r="337" spans="5:54" ht="14.1" customHeight="1" x14ac:dyDescent="0.25">
      <c r="E337" s="98" t="s">
        <v>188</v>
      </c>
      <c r="F337" s="98"/>
      <c r="G337" s="98"/>
      <c r="H337" s="189" t="s">
        <v>189</v>
      </c>
      <c r="I337" s="189"/>
      <c r="J337" s="189"/>
      <c r="K337" s="189"/>
      <c r="L337" s="189"/>
      <c r="M337" s="189"/>
      <c r="N337" s="189"/>
      <c r="O337" s="189"/>
      <c r="P337" s="189"/>
      <c r="Q337" s="189"/>
      <c r="R337" s="189"/>
      <c r="S337" s="189"/>
      <c r="T337" s="189"/>
      <c r="U337" s="189"/>
      <c r="V337" s="189"/>
      <c r="W337" s="189"/>
      <c r="X337" s="189"/>
      <c r="Y337" s="189"/>
      <c r="Z337" s="189"/>
      <c r="AA337" s="189"/>
      <c r="AB337" s="189"/>
      <c r="AC337" s="189"/>
      <c r="AD337" s="122" t="s">
        <v>304</v>
      </c>
      <c r="AE337" s="122"/>
      <c r="AF337" s="122"/>
      <c r="AG337" s="122"/>
      <c r="AH337" s="122"/>
      <c r="AI337" s="122"/>
      <c r="AJ337" s="122"/>
      <c r="AK337" s="122"/>
      <c r="AL337" s="122"/>
      <c r="AM337" s="122"/>
      <c r="AN337" s="122"/>
      <c r="AO337" s="122"/>
      <c r="AP337" s="122"/>
      <c r="AZ337" s="5" t="b">
        <f>IF(AZ2=FALSE,IF(AD337="ТАК",TRUE,FALSE),FALSE)</f>
        <v>1</v>
      </c>
      <c r="BB337" s="4">
        <f>IF(AZ337=TRUE,1,0)</f>
        <v>1</v>
      </c>
    </row>
    <row r="338" spans="5:54" ht="14.1" customHeight="1" x14ac:dyDescent="0.25">
      <c r="E338" s="98"/>
      <c r="F338" s="98"/>
      <c r="G338" s="98"/>
      <c r="H338" s="189"/>
      <c r="I338" s="189"/>
      <c r="J338" s="189"/>
      <c r="K338" s="189"/>
      <c r="L338" s="189"/>
      <c r="M338" s="189"/>
      <c r="N338" s="189"/>
      <c r="O338" s="189"/>
      <c r="P338" s="189"/>
      <c r="Q338" s="189"/>
      <c r="R338" s="189"/>
      <c r="S338" s="189"/>
      <c r="T338" s="189"/>
      <c r="U338" s="189"/>
      <c r="V338" s="189"/>
      <c r="W338" s="189"/>
      <c r="X338" s="189"/>
      <c r="Y338" s="189"/>
      <c r="Z338" s="189"/>
      <c r="AA338" s="189"/>
      <c r="AB338" s="189"/>
      <c r="AC338" s="189"/>
      <c r="AD338" s="122"/>
      <c r="AE338" s="122"/>
      <c r="AF338" s="122"/>
      <c r="AG338" s="122"/>
      <c r="AH338" s="122"/>
      <c r="AI338" s="122"/>
      <c r="AJ338" s="122"/>
      <c r="AK338" s="122"/>
      <c r="AL338" s="122"/>
      <c r="AM338" s="122"/>
      <c r="AN338" s="122"/>
      <c r="AO338" s="122"/>
      <c r="AP338" s="122"/>
    </row>
    <row r="339" spans="5:54" ht="14.1" customHeight="1" x14ac:dyDescent="0.25">
      <c r="E339" s="98" t="s">
        <v>190</v>
      </c>
      <c r="F339" s="98"/>
      <c r="G339" s="98"/>
      <c r="H339" s="188" t="s">
        <v>191</v>
      </c>
      <c r="I339" s="188"/>
      <c r="J339" s="188"/>
      <c r="K339" s="188"/>
      <c r="L339" s="188"/>
      <c r="M339" s="188"/>
      <c r="N339" s="188"/>
      <c r="O339" s="188"/>
      <c r="P339" s="188"/>
      <c r="Q339" s="188"/>
      <c r="R339" s="188"/>
      <c r="S339" s="188"/>
      <c r="T339" s="188"/>
      <c r="U339" s="188"/>
      <c r="V339" s="188"/>
      <c r="W339" s="188"/>
      <c r="X339" s="188"/>
      <c r="Y339" s="188"/>
      <c r="Z339" s="188"/>
      <c r="AA339" s="188"/>
      <c r="AB339" s="188"/>
      <c r="AC339" s="188"/>
      <c r="AD339" s="122" t="s">
        <v>304</v>
      </c>
      <c r="AE339" s="122"/>
      <c r="AF339" s="122"/>
      <c r="AG339" s="122"/>
      <c r="AH339" s="122"/>
      <c r="AI339" s="122"/>
      <c r="AJ339" s="122"/>
      <c r="AK339" s="122"/>
      <c r="AL339" s="122"/>
      <c r="AM339" s="122"/>
      <c r="AN339" s="122"/>
      <c r="AO339" s="122"/>
      <c r="AP339" s="122"/>
      <c r="AZ339" s="5" t="b">
        <f>IF(AZ2=FALSE,IF(AD339="ТАК",TRUE,FALSE),FALSE)</f>
        <v>1</v>
      </c>
      <c r="BB339" s="4">
        <f>IF(AZ339=TRUE,1,0)</f>
        <v>1</v>
      </c>
    </row>
    <row r="340" spans="5:54" ht="14.1" customHeight="1" x14ac:dyDescent="0.25">
      <c r="E340" s="98"/>
      <c r="F340" s="98"/>
      <c r="G340" s="98"/>
      <c r="H340" s="188"/>
      <c r="I340" s="188"/>
      <c r="J340" s="188"/>
      <c r="K340" s="188"/>
      <c r="L340" s="188"/>
      <c r="M340" s="188"/>
      <c r="N340" s="188"/>
      <c r="O340" s="188"/>
      <c r="P340" s="188"/>
      <c r="Q340" s="188"/>
      <c r="R340" s="188"/>
      <c r="S340" s="188"/>
      <c r="T340" s="188"/>
      <c r="U340" s="188"/>
      <c r="V340" s="188"/>
      <c r="W340" s="188"/>
      <c r="X340" s="188"/>
      <c r="Y340" s="188"/>
      <c r="Z340" s="188"/>
      <c r="AA340" s="188"/>
      <c r="AB340" s="188"/>
      <c r="AC340" s="188"/>
      <c r="AD340" s="122"/>
      <c r="AE340" s="122"/>
      <c r="AF340" s="122"/>
      <c r="AG340" s="122"/>
      <c r="AH340" s="122"/>
      <c r="AI340" s="122"/>
      <c r="AJ340" s="122"/>
      <c r="AK340" s="122"/>
      <c r="AL340" s="122"/>
      <c r="AM340" s="122"/>
      <c r="AN340" s="122"/>
      <c r="AO340" s="122"/>
      <c r="AP340" s="122"/>
    </row>
    <row r="341" spans="5:54" ht="14.1" customHeight="1" x14ac:dyDescent="0.25">
      <c r="E341" s="98"/>
      <c r="F341" s="98"/>
      <c r="G341" s="98"/>
      <c r="H341" s="188"/>
      <c r="I341" s="188"/>
      <c r="J341" s="188"/>
      <c r="K341" s="188"/>
      <c r="L341" s="188"/>
      <c r="M341" s="188"/>
      <c r="N341" s="188"/>
      <c r="O341" s="188"/>
      <c r="P341" s="188"/>
      <c r="Q341" s="188"/>
      <c r="R341" s="188"/>
      <c r="S341" s="188"/>
      <c r="T341" s="188"/>
      <c r="U341" s="188"/>
      <c r="V341" s="188"/>
      <c r="W341" s="188"/>
      <c r="X341" s="188"/>
      <c r="Y341" s="188"/>
      <c r="Z341" s="188"/>
      <c r="AA341" s="188"/>
      <c r="AB341" s="188"/>
      <c r="AC341" s="188"/>
      <c r="AD341" s="122"/>
      <c r="AE341" s="122"/>
      <c r="AF341" s="122"/>
      <c r="AG341" s="122"/>
      <c r="AH341" s="122"/>
      <c r="AI341" s="122"/>
      <c r="AJ341" s="122"/>
      <c r="AK341" s="122"/>
      <c r="AL341" s="122"/>
      <c r="AM341" s="122"/>
      <c r="AN341" s="122"/>
      <c r="AO341" s="122"/>
      <c r="AP341" s="122"/>
    </row>
    <row r="342" spans="5:54" ht="14.1" customHeight="1" x14ac:dyDescent="0.25">
      <c r="E342" s="98" t="s">
        <v>192</v>
      </c>
      <c r="F342" s="98"/>
      <c r="G342" s="98"/>
      <c r="H342" s="188" t="s">
        <v>178</v>
      </c>
      <c r="I342" s="188"/>
      <c r="J342" s="188"/>
      <c r="K342" s="188"/>
      <c r="L342" s="188"/>
      <c r="M342" s="188"/>
      <c r="N342" s="188"/>
      <c r="O342" s="188"/>
      <c r="P342" s="188"/>
      <c r="Q342" s="188"/>
      <c r="R342" s="188"/>
      <c r="S342" s="188"/>
      <c r="T342" s="188"/>
      <c r="U342" s="188"/>
      <c r="V342" s="188"/>
      <c r="W342" s="188"/>
      <c r="X342" s="188"/>
      <c r="Y342" s="188"/>
      <c r="Z342" s="188"/>
      <c r="AA342" s="188"/>
      <c r="AB342" s="188"/>
      <c r="AC342" s="188"/>
      <c r="AD342" s="122" t="s">
        <v>304</v>
      </c>
      <c r="AE342" s="122"/>
      <c r="AF342" s="122"/>
      <c r="AG342" s="122"/>
      <c r="AH342" s="122"/>
      <c r="AI342" s="122"/>
      <c r="AJ342" s="122"/>
      <c r="AK342" s="122"/>
      <c r="AL342" s="122"/>
      <c r="AM342" s="122"/>
      <c r="AN342" s="122"/>
      <c r="AO342" s="122"/>
      <c r="AP342" s="122"/>
      <c r="AZ342" s="5" t="b">
        <f>IF(AZ2=FALSE,IF(AD342="ТАК",TRUE,FALSE),FALSE)</f>
        <v>1</v>
      </c>
      <c r="BB342" s="4">
        <f>IF(AZ342=TRUE,1,0)</f>
        <v>1</v>
      </c>
    </row>
    <row r="343" spans="5:54" ht="14.1" customHeight="1" x14ac:dyDescent="0.25">
      <c r="E343" s="98"/>
      <c r="F343" s="98"/>
      <c r="G343" s="98"/>
      <c r="H343" s="188"/>
      <c r="I343" s="188"/>
      <c r="J343" s="188"/>
      <c r="K343" s="188"/>
      <c r="L343" s="188"/>
      <c r="M343" s="188"/>
      <c r="N343" s="188"/>
      <c r="O343" s="188"/>
      <c r="P343" s="188"/>
      <c r="Q343" s="188"/>
      <c r="R343" s="188"/>
      <c r="S343" s="188"/>
      <c r="T343" s="188"/>
      <c r="U343" s="188"/>
      <c r="V343" s="188"/>
      <c r="W343" s="188"/>
      <c r="X343" s="188"/>
      <c r="Y343" s="188"/>
      <c r="Z343" s="188"/>
      <c r="AA343" s="188"/>
      <c r="AB343" s="188"/>
      <c r="AC343" s="188"/>
      <c r="AD343" s="122"/>
      <c r="AE343" s="122"/>
      <c r="AF343" s="122"/>
      <c r="AG343" s="122"/>
      <c r="AH343" s="122"/>
      <c r="AI343" s="122"/>
      <c r="AJ343" s="122"/>
      <c r="AK343" s="122"/>
      <c r="AL343" s="122"/>
      <c r="AM343" s="122"/>
      <c r="AN343" s="122"/>
      <c r="AO343" s="122"/>
      <c r="AP343" s="122"/>
    </row>
    <row r="344" spans="5:54" ht="14.1" customHeight="1" x14ac:dyDescent="0.25">
      <c r="E344" s="98"/>
      <c r="F344" s="98"/>
      <c r="G344" s="98"/>
      <c r="H344" s="188"/>
      <c r="I344" s="188"/>
      <c r="J344" s="188"/>
      <c r="K344" s="188"/>
      <c r="L344" s="188"/>
      <c r="M344" s="188"/>
      <c r="N344" s="188"/>
      <c r="O344" s="188"/>
      <c r="P344" s="188"/>
      <c r="Q344" s="188"/>
      <c r="R344" s="188"/>
      <c r="S344" s="188"/>
      <c r="T344" s="188"/>
      <c r="U344" s="188"/>
      <c r="V344" s="188"/>
      <c r="W344" s="188"/>
      <c r="X344" s="188"/>
      <c r="Y344" s="188"/>
      <c r="Z344" s="188"/>
      <c r="AA344" s="188"/>
      <c r="AB344" s="188"/>
      <c r="AC344" s="188"/>
      <c r="AD344" s="122"/>
      <c r="AE344" s="122"/>
      <c r="AF344" s="122"/>
      <c r="AG344" s="122"/>
      <c r="AH344" s="122"/>
      <c r="AI344" s="122"/>
      <c r="AJ344" s="122"/>
      <c r="AK344" s="122"/>
      <c r="AL344" s="122"/>
      <c r="AM344" s="122"/>
      <c r="AN344" s="122"/>
      <c r="AO344" s="122"/>
      <c r="AP344" s="122"/>
    </row>
    <row r="345" spans="5:54" ht="14.1" customHeight="1" x14ac:dyDescent="0.25">
      <c r="E345" s="98"/>
      <c r="F345" s="98"/>
      <c r="G345" s="98"/>
      <c r="H345" s="188"/>
      <c r="I345" s="188"/>
      <c r="J345" s="188"/>
      <c r="K345" s="188"/>
      <c r="L345" s="188"/>
      <c r="M345" s="188"/>
      <c r="N345" s="188"/>
      <c r="O345" s="188"/>
      <c r="P345" s="188"/>
      <c r="Q345" s="188"/>
      <c r="R345" s="188"/>
      <c r="S345" s="188"/>
      <c r="T345" s="188"/>
      <c r="U345" s="188"/>
      <c r="V345" s="188"/>
      <c r="W345" s="188"/>
      <c r="X345" s="188"/>
      <c r="Y345" s="188"/>
      <c r="Z345" s="188"/>
      <c r="AA345" s="188"/>
      <c r="AB345" s="188"/>
      <c r="AC345" s="188"/>
      <c r="AD345" s="122"/>
      <c r="AE345" s="122"/>
      <c r="AF345" s="122"/>
      <c r="AG345" s="122"/>
      <c r="AH345" s="122"/>
      <c r="AI345" s="122"/>
      <c r="AJ345" s="122"/>
      <c r="AK345" s="122"/>
      <c r="AL345" s="122"/>
      <c r="AM345" s="122"/>
      <c r="AN345" s="122"/>
      <c r="AO345" s="122"/>
      <c r="AP345" s="122"/>
    </row>
    <row r="346" spans="5:54" ht="14.1" customHeight="1" x14ac:dyDescent="0.25">
      <c r="E346" s="98" t="s">
        <v>193</v>
      </c>
      <c r="F346" s="98"/>
      <c r="G346" s="98"/>
      <c r="H346" s="188" t="s">
        <v>194</v>
      </c>
      <c r="I346" s="188"/>
      <c r="J346" s="188"/>
      <c r="K346" s="188"/>
      <c r="L346" s="188"/>
      <c r="M346" s="188"/>
      <c r="N346" s="188"/>
      <c r="O346" s="188"/>
      <c r="P346" s="188"/>
      <c r="Q346" s="188"/>
      <c r="R346" s="188"/>
      <c r="S346" s="188"/>
      <c r="T346" s="188"/>
      <c r="U346" s="188"/>
      <c r="V346" s="188"/>
      <c r="W346" s="188"/>
      <c r="X346" s="188"/>
      <c r="Y346" s="188"/>
      <c r="Z346" s="188"/>
      <c r="AA346" s="188"/>
      <c r="AB346" s="188"/>
      <c r="AC346" s="188"/>
      <c r="AD346" s="122" t="s">
        <v>304</v>
      </c>
      <c r="AE346" s="122"/>
      <c r="AF346" s="122"/>
      <c r="AG346" s="122"/>
      <c r="AH346" s="122"/>
      <c r="AI346" s="122"/>
      <c r="AJ346" s="122"/>
      <c r="AK346" s="122"/>
      <c r="AL346" s="122"/>
      <c r="AM346" s="122"/>
      <c r="AN346" s="122"/>
      <c r="AO346" s="122"/>
      <c r="AP346" s="122"/>
      <c r="AZ346" s="5" t="b">
        <f>IF(AZ2=FALSE,IF(AD346="ТАК",TRUE,FALSE),FALSE)</f>
        <v>1</v>
      </c>
      <c r="BB346" s="4">
        <f>IF(AZ346=TRUE,1,0)</f>
        <v>1</v>
      </c>
    </row>
    <row r="347" spans="5:54" ht="14.1" customHeight="1" x14ac:dyDescent="0.25">
      <c r="E347" s="98"/>
      <c r="F347" s="98"/>
      <c r="G347" s="98"/>
      <c r="H347" s="188"/>
      <c r="I347" s="188"/>
      <c r="J347" s="188"/>
      <c r="K347" s="188"/>
      <c r="L347" s="188"/>
      <c r="M347" s="188"/>
      <c r="N347" s="188"/>
      <c r="O347" s="188"/>
      <c r="P347" s="188"/>
      <c r="Q347" s="188"/>
      <c r="R347" s="188"/>
      <c r="S347" s="188"/>
      <c r="T347" s="188"/>
      <c r="U347" s="188"/>
      <c r="V347" s="188"/>
      <c r="W347" s="188"/>
      <c r="X347" s="188"/>
      <c r="Y347" s="188"/>
      <c r="Z347" s="188"/>
      <c r="AA347" s="188"/>
      <c r="AB347" s="188"/>
      <c r="AC347" s="188"/>
      <c r="AD347" s="122"/>
      <c r="AE347" s="122"/>
      <c r="AF347" s="122"/>
      <c r="AG347" s="122"/>
      <c r="AH347" s="122"/>
      <c r="AI347" s="122"/>
      <c r="AJ347" s="122"/>
      <c r="AK347" s="122"/>
      <c r="AL347" s="122"/>
      <c r="AM347" s="122"/>
      <c r="AN347" s="122"/>
      <c r="AO347" s="122"/>
      <c r="AP347" s="122"/>
    </row>
    <row r="348" spans="5:54" ht="14.1" customHeight="1" x14ac:dyDescent="0.25">
      <c r="E348" s="98"/>
      <c r="F348" s="98"/>
      <c r="G348" s="98"/>
      <c r="H348" s="188"/>
      <c r="I348" s="188"/>
      <c r="J348" s="188"/>
      <c r="K348" s="188"/>
      <c r="L348" s="188"/>
      <c r="M348" s="188"/>
      <c r="N348" s="188"/>
      <c r="O348" s="188"/>
      <c r="P348" s="188"/>
      <c r="Q348" s="188"/>
      <c r="R348" s="188"/>
      <c r="S348" s="188"/>
      <c r="T348" s="188"/>
      <c r="U348" s="188"/>
      <c r="V348" s="188"/>
      <c r="W348" s="188"/>
      <c r="X348" s="188"/>
      <c r="Y348" s="188"/>
      <c r="Z348" s="188"/>
      <c r="AA348" s="188"/>
      <c r="AB348" s="188"/>
      <c r="AC348" s="188"/>
      <c r="AD348" s="122"/>
      <c r="AE348" s="122"/>
      <c r="AF348" s="122"/>
      <c r="AG348" s="122"/>
      <c r="AH348" s="122"/>
      <c r="AI348" s="122"/>
      <c r="AJ348" s="122"/>
      <c r="AK348" s="122"/>
      <c r="AL348" s="122"/>
      <c r="AM348" s="122"/>
      <c r="AN348" s="122"/>
      <c r="AO348" s="122"/>
      <c r="AP348" s="122"/>
    </row>
    <row r="349" spans="5:54" ht="14.1" customHeight="1" x14ac:dyDescent="0.25">
      <c r="E349" s="98" t="s">
        <v>195</v>
      </c>
      <c r="F349" s="98"/>
      <c r="G349" s="98"/>
      <c r="H349" s="188" t="s">
        <v>196</v>
      </c>
      <c r="I349" s="188"/>
      <c r="J349" s="188"/>
      <c r="K349" s="188"/>
      <c r="L349" s="188"/>
      <c r="M349" s="188"/>
      <c r="N349" s="188"/>
      <c r="O349" s="188"/>
      <c r="P349" s="188"/>
      <c r="Q349" s="188"/>
      <c r="R349" s="188"/>
      <c r="S349" s="188"/>
      <c r="T349" s="188"/>
      <c r="U349" s="188"/>
      <c r="V349" s="188"/>
      <c r="W349" s="188"/>
      <c r="X349" s="188"/>
      <c r="Y349" s="188"/>
      <c r="Z349" s="188"/>
      <c r="AA349" s="188"/>
      <c r="AB349" s="188"/>
      <c r="AC349" s="188"/>
      <c r="AD349" s="122" t="s">
        <v>304</v>
      </c>
      <c r="AE349" s="122"/>
      <c r="AF349" s="122"/>
      <c r="AG349" s="122"/>
      <c r="AH349" s="122"/>
      <c r="AI349" s="122"/>
      <c r="AJ349" s="122"/>
      <c r="AK349" s="122"/>
      <c r="AL349" s="122"/>
      <c r="AM349" s="122"/>
      <c r="AN349" s="122"/>
      <c r="AO349" s="122"/>
      <c r="AP349" s="122"/>
      <c r="AZ349" s="5" t="b">
        <f>IF(AZ2=FALSE,IF(AD349="ТАК",TRUE,FALSE),FALSE)</f>
        <v>1</v>
      </c>
      <c r="BB349" s="4">
        <f>IF(AZ349=TRUE,1,0)</f>
        <v>1</v>
      </c>
    </row>
    <row r="350" spans="5:54" ht="14.1" customHeight="1" x14ac:dyDescent="0.25">
      <c r="E350" s="98"/>
      <c r="F350" s="98"/>
      <c r="G350" s="98"/>
      <c r="H350" s="188"/>
      <c r="I350" s="188"/>
      <c r="J350" s="188"/>
      <c r="K350" s="188"/>
      <c r="L350" s="188"/>
      <c r="M350" s="188"/>
      <c r="N350" s="188"/>
      <c r="O350" s="188"/>
      <c r="P350" s="188"/>
      <c r="Q350" s="188"/>
      <c r="R350" s="188"/>
      <c r="S350" s="188"/>
      <c r="T350" s="188"/>
      <c r="U350" s="188"/>
      <c r="V350" s="188"/>
      <c r="W350" s="188"/>
      <c r="X350" s="188"/>
      <c r="Y350" s="188"/>
      <c r="Z350" s="188"/>
      <c r="AA350" s="188"/>
      <c r="AB350" s="188"/>
      <c r="AC350" s="188"/>
      <c r="AD350" s="122"/>
      <c r="AE350" s="122"/>
      <c r="AF350" s="122"/>
      <c r="AG350" s="122"/>
      <c r="AH350" s="122"/>
      <c r="AI350" s="122"/>
      <c r="AJ350" s="122"/>
      <c r="AK350" s="122"/>
      <c r="AL350" s="122"/>
      <c r="AM350" s="122"/>
      <c r="AN350" s="122"/>
      <c r="AO350" s="122"/>
      <c r="AP350" s="122"/>
    </row>
    <row r="351" spans="5:54" ht="14.1" customHeight="1" x14ac:dyDescent="0.25">
      <c r="E351" s="98"/>
      <c r="F351" s="98"/>
      <c r="G351" s="98"/>
      <c r="H351" s="188"/>
      <c r="I351" s="188"/>
      <c r="J351" s="188"/>
      <c r="K351" s="188"/>
      <c r="L351" s="188"/>
      <c r="M351" s="188"/>
      <c r="N351" s="188"/>
      <c r="O351" s="188"/>
      <c r="P351" s="188"/>
      <c r="Q351" s="188"/>
      <c r="R351" s="188"/>
      <c r="S351" s="188"/>
      <c r="T351" s="188"/>
      <c r="U351" s="188"/>
      <c r="V351" s="188"/>
      <c r="W351" s="188"/>
      <c r="X351" s="188"/>
      <c r="Y351" s="188"/>
      <c r="Z351" s="188"/>
      <c r="AA351" s="188"/>
      <c r="AB351" s="188"/>
      <c r="AC351" s="188"/>
      <c r="AD351" s="122"/>
      <c r="AE351" s="122"/>
      <c r="AF351" s="122"/>
      <c r="AG351" s="122"/>
      <c r="AH351" s="122"/>
      <c r="AI351" s="122"/>
      <c r="AJ351" s="122"/>
      <c r="AK351" s="122"/>
      <c r="AL351" s="122"/>
      <c r="AM351" s="122"/>
      <c r="AN351" s="122"/>
      <c r="AO351" s="122"/>
      <c r="AP351" s="122"/>
    </row>
    <row r="352" spans="5:54" ht="14.1" customHeight="1" x14ac:dyDescent="0.25">
      <c r="E352" s="98" t="s">
        <v>197</v>
      </c>
      <c r="F352" s="98"/>
      <c r="G352" s="98"/>
      <c r="H352" s="189" t="s">
        <v>198</v>
      </c>
      <c r="I352" s="189"/>
      <c r="J352" s="189"/>
      <c r="K352" s="189"/>
      <c r="L352" s="189"/>
      <c r="M352" s="189"/>
      <c r="N352" s="189"/>
      <c r="O352" s="189"/>
      <c r="P352" s="189"/>
      <c r="Q352" s="189"/>
      <c r="R352" s="189"/>
      <c r="S352" s="189"/>
      <c r="T352" s="189"/>
      <c r="U352" s="189"/>
      <c r="V352" s="189"/>
      <c r="W352" s="189"/>
      <c r="X352" s="189"/>
      <c r="Y352" s="189"/>
      <c r="Z352" s="189"/>
      <c r="AA352" s="189"/>
      <c r="AB352" s="189"/>
      <c r="AC352" s="189"/>
      <c r="AD352" s="122" t="s">
        <v>304</v>
      </c>
      <c r="AE352" s="122"/>
      <c r="AF352" s="122"/>
      <c r="AG352" s="122"/>
      <c r="AH352" s="122"/>
      <c r="AI352" s="122"/>
      <c r="AJ352" s="122"/>
      <c r="AK352" s="122"/>
      <c r="AL352" s="122"/>
      <c r="AM352" s="122"/>
      <c r="AN352" s="122"/>
      <c r="AO352" s="122"/>
      <c r="AP352" s="122"/>
      <c r="AZ352" s="5" t="b">
        <f>IF(AZ2=FALSE,IF(AD352="ТАК",TRUE,FALSE),FALSE)</f>
        <v>1</v>
      </c>
      <c r="BB352" s="4">
        <f>IF(AZ352=TRUE,1,0)</f>
        <v>1</v>
      </c>
    </row>
    <row r="353" spans="5:54" ht="14.1" customHeight="1" x14ac:dyDescent="0.25">
      <c r="E353" s="98"/>
      <c r="F353" s="98"/>
      <c r="G353" s="98"/>
      <c r="H353" s="189"/>
      <c r="I353" s="189"/>
      <c r="J353" s="189"/>
      <c r="K353" s="189"/>
      <c r="L353" s="189"/>
      <c r="M353" s="189"/>
      <c r="N353" s="189"/>
      <c r="O353" s="189"/>
      <c r="P353" s="189"/>
      <c r="Q353" s="189"/>
      <c r="R353" s="189"/>
      <c r="S353" s="189"/>
      <c r="T353" s="189"/>
      <c r="U353" s="189"/>
      <c r="V353" s="189"/>
      <c r="W353" s="189"/>
      <c r="X353" s="189"/>
      <c r="Y353" s="189"/>
      <c r="Z353" s="189"/>
      <c r="AA353" s="189"/>
      <c r="AB353" s="189"/>
      <c r="AC353" s="189"/>
      <c r="AD353" s="122"/>
      <c r="AE353" s="122"/>
      <c r="AF353" s="122"/>
      <c r="AG353" s="122"/>
      <c r="AH353" s="122"/>
      <c r="AI353" s="122"/>
      <c r="AJ353" s="122"/>
      <c r="AK353" s="122"/>
      <c r="AL353" s="122"/>
      <c r="AM353" s="122"/>
      <c r="AN353" s="122"/>
      <c r="AO353" s="122"/>
      <c r="AP353" s="122"/>
    </row>
    <row r="354" spans="5:54" ht="14.1" customHeight="1" x14ac:dyDescent="0.25">
      <c r="E354" s="98" t="s">
        <v>199</v>
      </c>
      <c r="F354" s="98"/>
      <c r="G354" s="98"/>
      <c r="H354" s="189" t="s">
        <v>200</v>
      </c>
      <c r="I354" s="189"/>
      <c r="J354" s="189"/>
      <c r="K354" s="189"/>
      <c r="L354" s="189"/>
      <c r="M354" s="189"/>
      <c r="N354" s="189"/>
      <c r="O354" s="189"/>
      <c r="P354" s="189"/>
      <c r="Q354" s="189"/>
      <c r="R354" s="189"/>
      <c r="S354" s="189"/>
      <c r="T354" s="189"/>
      <c r="U354" s="189"/>
      <c r="V354" s="189"/>
      <c r="W354" s="189"/>
      <c r="X354" s="189"/>
      <c r="Y354" s="189"/>
      <c r="Z354" s="189"/>
      <c r="AA354" s="189"/>
      <c r="AB354" s="189"/>
      <c r="AC354" s="189"/>
      <c r="AD354" s="122" t="s">
        <v>304</v>
      </c>
      <c r="AE354" s="122"/>
      <c r="AF354" s="122"/>
      <c r="AG354" s="122"/>
      <c r="AH354" s="122"/>
      <c r="AI354" s="122"/>
      <c r="AJ354" s="122"/>
      <c r="AK354" s="122"/>
      <c r="AL354" s="122"/>
      <c r="AM354" s="122"/>
      <c r="AN354" s="122"/>
      <c r="AO354" s="122"/>
      <c r="AP354" s="122"/>
      <c r="AZ354" s="5" t="b">
        <f>IF(AZ2=FALSE,IF(AD354="ТАК",TRUE,FALSE),FALSE)</f>
        <v>1</v>
      </c>
      <c r="BB354" s="4">
        <f>IF(AZ354=TRUE,1,0)</f>
        <v>1</v>
      </c>
    </row>
    <row r="355" spans="5:54" ht="14.1" customHeight="1" x14ac:dyDescent="0.25">
      <c r="E355" s="98"/>
      <c r="F355" s="98"/>
      <c r="G355" s="98"/>
      <c r="H355" s="189"/>
      <c r="I355" s="189"/>
      <c r="J355" s="189"/>
      <c r="K355" s="189"/>
      <c r="L355" s="189"/>
      <c r="M355" s="189"/>
      <c r="N355" s="189"/>
      <c r="O355" s="189"/>
      <c r="P355" s="189"/>
      <c r="Q355" s="189"/>
      <c r="R355" s="189"/>
      <c r="S355" s="189"/>
      <c r="T355" s="189"/>
      <c r="U355" s="189"/>
      <c r="V355" s="189"/>
      <c r="W355" s="189"/>
      <c r="X355" s="189"/>
      <c r="Y355" s="189"/>
      <c r="Z355" s="189"/>
      <c r="AA355" s="189"/>
      <c r="AB355" s="189"/>
      <c r="AC355" s="189"/>
      <c r="AD355" s="122"/>
      <c r="AE355" s="122"/>
      <c r="AF355" s="122"/>
      <c r="AG355" s="122"/>
      <c r="AH355" s="122"/>
      <c r="AI355" s="122"/>
      <c r="AJ355" s="122"/>
      <c r="AK355" s="122"/>
      <c r="AL355" s="122"/>
      <c r="AM355" s="122"/>
      <c r="AN355" s="122"/>
      <c r="AO355" s="122"/>
      <c r="AP355" s="122"/>
    </row>
    <row r="359" spans="5:54" ht="14.1" customHeight="1" x14ac:dyDescent="0.25">
      <c r="E359" s="15" t="s">
        <v>201</v>
      </c>
    </row>
    <row r="360" spans="5:54" ht="14.1" customHeight="1" x14ac:dyDescent="0.25">
      <c r="E360" s="98" t="s">
        <v>4</v>
      </c>
      <c r="F360" s="98"/>
      <c r="G360" s="98"/>
      <c r="H360" s="98" t="s">
        <v>207</v>
      </c>
      <c r="I360" s="98"/>
      <c r="J360" s="98"/>
      <c r="K360" s="98"/>
      <c r="L360" s="98"/>
      <c r="M360" s="98"/>
      <c r="N360" s="98"/>
      <c r="O360" s="98"/>
      <c r="P360" s="98"/>
      <c r="Q360" s="98"/>
      <c r="R360" s="98"/>
      <c r="S360" s="169" t="s">
        <v>206</v>
      </c>
      <c r="T360" s="169"/>
      <c r="U360" s="169"/>
      <c r="V360" s="169"/>
      <c r="W360" s="169"/>
      <c r="X360" s="169"/>
      <c r="Y360" s="169" t="s">
        <v>205</v>
      </c>
      <c r="Z360" s="169"/>
      <c r="AA360" s="169"/>
      <c r="AB360" s="169"/>
      <c r="AC360" s="169"/>
      <c r="AD360" s="169"/>
      <c r="AE360" s="98" t="s">
        <v>204</v>
      </c>
      <c r="AF360" s="98"/>
      <c r="AG360" s="98"/>
      <c r="AH360" s="98"/>
      <c r="AI360" s="98"/>
      <c r="AJ360" s="98"/>
      <c r="AK360" s="98"/>
      <c r="AL360" s="98"/>
      <c r="AM360" s="98"/>
      <c r="AN360" s="98"/>
      <c r="AO360" s="98"/>
      <c r="AP360" s="98"/>
    </row>
    <row r="361" spans="5:54" ht="14.1" customHeight="1" x14ac:dyDescent="0.25">
      <c r="E361" s="98"/>
      <c r="F361" s="98"/>
      <c r="G361" s="98"/>
      <c r="H361" s="98"/>
      <c r="I361" s="98"/>
      <c r="J361" s="98"/>
      <c r="K361" s="98"/>
      <c r="L361" s="98"/>
      <c r="M361" s="98"/>
      <c r="N361" s="98"/>
      <c r="O361" s="98"/>
      <c r="P361" s="98"/>
      <c r="Q361" s="98"/>
      <c r="R361" s="98"/>
      <c r="S361" s="169"/>
      <c r="T361" s="169"/>
      <c r="U361" s="169"/>
      <c r="V361" s="169"/>
      <c r="W361" s="169"/>
      <c r="X361" s="169"/>
      <c r="Y361" s="169"/>
      <c r="Z361" s="169"/>
      <c r="AA361" s="169"/>
      <c r="AB361" s="169"/>
      <c r="AC361" s="169"/>
      <c r="AD361" s="169"/>
      <c r="AE361" s="98"/>
      <c r="AF361" s="98"/>
      <c r="AG361" s="98"/>
      <c r="AH361" s="98"/>
      <c r="AI361" s="98"/>
      <c r="AJ361" s="98"/>
      <c r="AK361" s="98"/>
      <c r="AL361" s="98"/>
      <c r="AM361" s="98"/>
      <c r="AN361" s="98"/>
      <c r="AO361" s="98"/>
      <c r="AP361" s="98"/>
    </row>
    <row r="362" spans="5:54" ht="14.1" customHeight="1" x14ac:dyDescent="0.25">
      <c r="E362" s="98"/>
      <c r="F362" s="98"/>
      <c r="G362" s="98"/>
      <c r="H362" s="98"/>
      <c r="I362" s="98"/>
      <c r="J362" s="98"/>
      <c r="K362" s="98"/>
      <c r="L362" s="98"/>
      <c r="M362" s="98"/>
      <c r="N362" s="98"/>
      <c r="O362" s="98"/>
      <c r="P362" s="98"/>
      <c r="Q362" s="98"/>
      <c r="R362" s="98"/>
      <c r="S362" s="169"/>
      <c r="T362" s="169"/>
      <c r="U362" s="169"/>
      <c r="V362" s="169"/>
      <c r="W362" s="169"/>
      <c r="X362" s="169"/>
      <c r="Y362" s="169"/>
      <c r="Z362" s="169"/>
      <c r="AA362" s="169"/>
      <c r="AB362" s="169"/>
      <c r="AC362" s="169"/>
      <c r="AD362" s="169"/>
      <c r="AE362" s="169" t="s">
        <v>202</v>
      </c>
      <c r="AF362" s="169"/>
      <c r="AG362" s="169"/>
      <c r="AH362" s="169"/>
      <c r="AI362" s="169"/>
      <c r="AJ362" s="169"/>
      <c r="AK362" s="169" t="s">
        <v>203</v>
      </c>
      <c r="AL362" s="169"/>
      <c r="AM362" s="169"/>
      <c r="AN362" s="169"/>
      <c r="AO362" s="169"/>
      <c r="AP362" s="169"/>
    </row>
    <row r="363" spans="5:54" ht="14.1" customHeight="1" x14ac:dyDescent="0.25">
      <c r="E363" s="98"/>
      <c r="F363" s="98"/>
      <c r="G363" s="98"/>
      <c r="H363" s="98"/>
      <c r="I363" s="98"/>
      <c r="J363" s="98"/>
      <c r="K363" s="98"/>
      <c r="L363" s="98"/>
      <c r="M363" s="98"/>
      <c r="N363" s="98"/>
      <c r="O363" s="98"/>
      <c r="P363" s="98"/>
      <c r="Q363" s="98"/>
      <c r="R363" s="98"/>
      <c r="S363" s="169"/>
      <c r="T363" s="169"/>
      <c r="U363" s="169"/>
      <c r="V363" s="169"/>
      <c r="W363" s="169"/>
      <c r="X363" s="169"/>
      <c r="Y363" s="169"/>
      <c r="Z363" s="169"/>
      <c r="AA363" s="169"/>
      <c r="AB363" s="169"/>
      <c r="AC363" s="169"/>
      <c r="AD363" s="169"/>
      <c r="AE363" s="169"/>
      <c r="AF363" s="169"/>
      <c r="AG363" s="169"/>
      <c r="AH363" s="169"/>
      <c r="AI363" s="169"/>
      <c r="AJ363" s="169"/>
      <c r="AK363" s="169"/>
      <c r="AL363" s="169"/>
      <c r="AM363" s="169"/>
      <c r="AN363" s="169"/>
      <c r="AO363" s="169"/>
      <c r="AP363" s="169"/>
    </row>
    <row r="364" spans="5:54" ht="14.1" customHeight="1" x14ac:dyDescent="0.25">
      <c r="E364" s="98"/>
      <c r="F364" s="98"/>
      <c r="G364" s="98"/>
      <c r="H364" s="98"/>
      <c r="I364" s="98"/>
      <c r="J364" s="98"/>
      <c r="K364" s="98"/>
      <c r="L364" s="98"/>
      <c r="M364" s="98"/>
      <c r="N364" s="98"/>
      <c r="O364" s="98"/>
      <c r="P364" s="98"/>
      <c r="Q364" s="98"/>
      <c r="R364" s="98"/>
      <c r="S364" s="169"/>
      <c r="T364" s="169"/>
      <c r="U364" s="169"/>
      <c r="V364" s="169"/>
      <c r="W364" s="169"/>
      <c r="X364" s="169"/>
      <c r="Y364" s="169"/>
      <c r="Z364" s="169"/>
      <c r="AA364" s="169"/>
      <c r="AB364" s="169"/>
      <c r="AC364" s="169"/>
      <c r="AD364" s="169"/>
      <c r="AE364" s="169"/>
      <c r="AF364" s="169"/>
      <c r="AG364" s="169"/>
      <c r="AH364" s="169"/>
      <c r="AI364" s="169"/>
      <c r="AJ364" s="169"/>
      <c r="AK364" s="169"/>
      <c r="AL364" s="169"/>
      <c r="AM364" s="169"/>
      <c r="AN364" s="169"/>
      <c r="AO364" s="169"/>
      <c r="AP364" s="169"/>
    </row>
    <row r="365" spans="5:54" ht="14.1" customHeight="1" x14ac:dyDescent="0.25">
      <c r="E365" s="98"/>
      <c r="F365" s="98"/>
      <c r="G365" s="98"/>
      <c r="H365" s="98"/>
      <c r="I365" s="98"/>
      <c r="J365" s="98"/>
      <c r="K365" s="98"/>
      <c r="L365" s="98"/>
      <c r="M365" s="98"/>
      <c r="N365" s="98"/>
      <c r="O365" s="98"/>
      <c r="P365" s="98"/>
      <c r="Q365" s="98"/>
      <c r="R365" s="98"/>
      <c r="S365" s="169"/>
      <c r="T365" s="169"/>
      <c r="U365" s="169"/>
      <c r="V365" s="169"/>
      <c r="W365" s="169"/>
      <c r="X365" s="169"/>
      <c r="Y365" s="169"/>
      <c r="Z365" s="169"/>
      <c r="AA365" s="169"/>
      <c r="AB365" s="169"/>
      <c r="AC365" s="169"/>
      <c r="AD365" s="169"/>
      <c r="AE365" s="169"/>
      <c r="AF365" s="169"/>
      <c r="AG365" s="169"/>
      <c r="AH365" s="169"/>
      <c r="AI365" s="169"/>
      <c r="AJ365" s="169"/>
      <c r="AK365" s="169"/>
      <c r="AL365" s="169"/>
      <c r="AM365" s="169"/>
      <c r="AN365" s="169"/>
      <c r="AO365" s="169"/>
      <c r="AP365" s="169"/>
    </row>
    <row r="366" spans="5:54" ht="14.1" customHeight="1" x14ac:dyDescent="0.25">
      <c r="E366" s="98"/>
      <c r="F366" s="98"/>
      <c r="G366" s="98"/>
      <c r="H366" s="98"/>
      <c r="I366" s="98"/>
      <c r="J366" s="98"/>
      <c r="K366" s="98"/>
      <c r="L366" s="98"/>
      <c r="M366" s="98"/>
      <c r="N366" s="98"/>
      <c r="O366" s="98"/>
      <c r="P366" s="98"/>
      <c r="Q366" s="98"/>
      <c r="R366" s="98"/>
      <c r="S366" s="169"/>
      <c r="T366" s="169"/>
      <c r="U366" s="169"/>
      <c r="V366" s="169"/>
      <c r="W366" s="169"/>
      <c r="X366" s="169"/>
      <c r="Y366" s="169"/>
      <c r="Z366" s="169"/>
      <c r="AA366" s="169"/>
      <c r="AB366" s="169"/>
      <c r="AC366" s="169"/>
      <c r="AD366" s="169"/>
      <c r="AE366" s="169"/>
      <c r="AF366" s="169"/>
      <c r="AG366" s="169"/>
      <c r="AH366" s="169"/>
      <c r="AI366" s="169"/>
      <c r="AJ366" s="169"/>
      <c r="AK366" s="169"/>
      <c r="AL366" s="169"/>
      <c r="AM366" s="169"/>
      <c r="AN366" s="169"/>
      <c r="AO366" s="169"/>
      <c r="AP366" s="169"/>
    </row>
    <row r="367" spans="5:54" ht="14.1" customHeight="1" x14ac:dyDescent="0.25">
      <c r="E367" s="98"/>
      <c r="F367" s="98"/>
      <c r="G367" s="98"/>
      <c r="H367" s="98"/>
      <c r="I367" s="98"/>
      <c r="J367" s="98"/>
      <c r="K367" s="98"/>
      <c r="L367" s="98"/>
      <c r="M367" s="98"/>
      <c r="N367" s="98"/>
      <c r="O367" s="98"/>
      <c r="P367" s="98"/>
      <c r="Q367" s="98"/>
      <c r="R367" s="98"/>
      <c r="S367" s="169"/>
      <c r="T367" s="169"/>
      <c r="U367" s="169"/>
      <c r="V367" s="169"/>
      <c r="W367" s="169"/>
      <c r="X367" s="169"/>
      <c r="Y367" s="169"/>
      <c r="Z367" s="169"/>
      <c r="AA367" s="169"/>
      <c r="AB367" s="169"/>
      <c r="AC367" s="169"/>
      <c r="AD367" s="169"/>
      <c r="AE367" s="169"/>
      <c r="AF367" s="169"/>
      <c r="AG367" s="169"/>
      <c r="AH367" s="169"/>
      <c r="AI367" s="169"/>
      <c r="AJ367" s="169"/>
      <c r="AK367" s="169"/>
      <c r="AL367" s="169"/>
      <c r="AM367" s="169"/>
      <c r="AN367" s="169"/>
      <c r="AO367" s="169"/>
      <c r="AP367" s="169"/>
    </row>
    <row r="368" spans="5:54" ht="14.1" customHeight="1" x14ac:dyDescent="0.25">
      <c r="E368" s="98">
        <v>1</v>
      </c>
      <c r="F368" s="98"/>
      <c r="G368" s="98"/>
      <c r="H368" s="98">
        <v>2</v>
      </c>
      <c r="I368" s="98"/>
      <c r="J368" s="98"/>
      <c r="K368" s="98"/>
      <c r="L368" s="98"/>
      <c r="M368" s="98"/>
      <c r="N368" s="98"/>
      <c r="O368" s="98"/>
      <c r="P368" s="98"/>
      <c r="Q368" s="98"/>
      <c r="R368" s="98"/>
      <c r="S368" s="98">
        <v>3</v>
      </c>
      <c r="T368" s="98"/>
      <c r="U368" s="98"/>
      <c r="V368" s="98"/>
      <c r="W368" s="98"/>
      <c r="X368" s="98"/>
      <c r="Y368" s="98">
        <v>4</v>
      </c>
      <c r="Z368" s="98"/>
      <c r="AA368" s="98"/>
      <c r="AB368" s="98"/>
      <c r="AC368" s="98"/>
      <c r="AD368" s="98"/>
      <c r="AE368" s="98">
        <v>5</v>
      </c>
      <c r="AF368" s="98"/>
      <c r="AG368" s="98"/>
      <c r="AH368" s="98"/>
      <c r="AI368" s="98"/>
      <c r="AJ368" s="98"/>
      <c r="AK368" s="98">
        <v>6</v>
      </c>
      <c r="AL368" s="98"/>
      <c r="AM368" s="98"/>
      <c r="AN368" s="98"/>
      <c r="AO368" s="98"/>
      <c r="AP368" s="98"/>
    </row>
    <row r="369" spans="5:42" ht="14.1" customHeight="1" x14ac:dyDescent="0.25">
      <c r="E369" s="98"/>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row>
    <row r="370" spans="5:42" ht="14.1" customHeight="1" x14ac:dyDescent="0.25">
      <c r="E370" s="99" t="s">
        <v>208</v>
      </c>
      <c r="F370" s="99"/>
      <c r="G370" s="99"/>
      <c r="H370" s="102" t="s">
        <v>209</v>
      </c>
      <c r="I370" s="102"/>
      <c r="J370" s="102"/>
      <c r="K370" s="102"/>
      <c r="L370" s="102"/>
      <c r="M370" s="102"/>
      <c r="N370" s="102"/>
      <c r="O370" s="102"/>
      <c r="P370" s="102"/>
      <c r="Q370" s="102"/>
      <c r="R370" s="102"/>
      <c r="S370" s="98" t="s">
        <v>210</v>
      </c>
      <c r="T370" s="98"/>
      <c r="U370" s="98"/>
      <c r="V370" s="98"/>
      <c r="W370" s="98"/>
      <c r="X370" s="98"/>
      <c r="Y370" s="136">
        <f>Y372+Y374+Y376+Y378+Y380</f>
        <v>0</v>
      </c>
      <c r="Z370" s="136"/>
      <c r="AA370" s="136"/>
      <c r="AB370" s="136"/>
      <c r="AC370" s="136"/>
      <c r="AD370" s="136"/>
      <c r="AE370" s="136">
        <f t="shared" ref="AE370" si="0">AE372+AE374+AE376+AE378+AE380</f>
        <v>0</v>
      </c>
      <c r="AF370" s="136"/>
      <c r="AG370" s="136"/>
      <c r="AH370" s="136"/>
      <c r="AI370" s="136"/>
      <c r="AJ370" s="136"/>
      <c r="AK370" s="136">
        <f t="shared" ref="AK370" si="1">AK372+AK374+AK376+AK378+AK380</f>
        <v>0</v>
      </c>
      <c r="AL370" s="136"/>
      <c r="AM370" s="136"/>
      <c r="AN370" s="136"/>
      <c r="AO370" s="136"/>
      <c r="AP370" s="136"/>
    </row>
    <row r="371" spans="5:42" ht="14.1" customHeight="1" x14ac:dyDescent="0.25">
      <c r="E371" s="99"/>
      <c r="F371" s="99"/>
      <c r="G371" s="99"/>
      <c r="H371" s="102"/>
      <c r="I371" s="102"/>
      <c r="J371" s="102"/>
      <c r="K371" s="102"/>
      <c r="L371" s="102"/>
      <c r="M371" s="102"/>
      <c r="N371" s="102"/>
      <c r="O371" s="102"/>
      <c r="P371" s="102"/>
      <c r="Q371" s="102"/>
      <c r="R371" s="102"/>
      <c r="S371" s="98" t="s">
        <v>211</v>
      </c>
      <c r="T371" s="98"/>
      <c r="U371" s="98"/>
      <c r="V371" s="98"/>
      <c r="W371" s="98"/>
      <c r="X371" s="98"/>
      <c r="Y371" s="235" t="e">
        <f>Y373+Y375+Y377+Y379+Y381</f>
        <v>#DIV/0!</v>
      </c>
      <c r="Z371" s="235"/>
      <c r="AA371" s="235"/>
      <c r="AB371" s="235"/>
      <c r="AC371" s="235"/>
      <c r="AD371" s="235"/>
      <c r="AE371" s="235" t="e">
        <f t="shared" ref="AE371" si="2">AE373+AE375+AE377+AE379+AE381</f>
        <v>#DIV/0!</v>
      </c>
      <c r="AF371" s="235"/>
      <c r="AG371" s="235"/>
      <c r="AH371" s="235"/>
      <c r="AI371" s="235"/>
      <c r="AJ371" s="235"/>
      <c r="AK371" s="235" t="e">
        <f t="shared" ref="AK371" si="3">AK373+AK375+AK377+AK379+AK381</f>
        <v>#DIV/0!</v>
      </c>
      <c r="AL371" s="235"/>
      <c r="AM371" s="235"/>
      <c r="AN371" s="235"/>
      <c r="AO371" s="235"/>
      <c r="AP371" s="235"/>
    </row>
    <row r="372" spans="5:42" ht="14.1" customHeight="1" x14ac:dyDescent="0.25">
      <c r="E372" s="99" t="s">
        <v>217</v>
      </c>
      <c r="F372" s="99"/>
      <c r="G372" s="99"/>
      <c r="H372" s="102" t="s">
        <v>218</v>
      </c>
      <c r="I372" s="102"/>
      <c r="J372" s="102"/>
      <c r="K372" s="102"/>
      <c r="L372" s="102"/>
      <c r="M372" s="102"/>
      <c r="N372" s="102"/>
      <c r="O372" s="102"/>
      <c r="P372" s="102"/>
      <c r="Q372" s="102"/>
      <c r="R372" s="102"/>
      <c r="S372" s="98" t="s">
        <v>210</v>
      </c>
      <c r="T372" s="98"/>
      <c r="U372" s="98"/>
      <c r="V372" s="98"/>
      <c r="W372" s="98"/>
      <c r="X372" s="98"/>
      <c r="Y372" s="234"/>
      <c r="Z372" s="234"/>
      <c r="AA372" s="234"/>
      <c r="AB372" s="234"/>
      <c r="AC372" s="234"/>
      <c r="AD372" s="234"/>
      <c r="AE372" s="234"/>
      <c r="AF372" s="234"/>
      <c r="AG372" s="234"/>
      <c r="AH372" s="234"/>
      <c r="AI372" s="234"/>
      <c r="AJ372" s="234"/>
      <c r="AK372" s="234"/>
      <c r="AL372" s="234"/>
      <c r="AM372" s="234"/>
      <c r="AN372" s="234"/>
      <c r="AO372" s="234"/>
      <c r="AP372" s="234"/>
    </row>
    <row r="373" spans="5:42" ht="14.1" customHeight="1" x14ac:dyDescent="0.25">
      <c r="E373" s="99"/>
      <c r="F373" s="99"/>
      <c r="G373" s="99"/>
      <c r="H373" s="102"/>
      <c r="I373" s="102"/>
      <c r="J373" s="102"/>
      <c r="K373" s="102"/>
      <c r="L373" s="102"/>
      <c r="M373" s="102"/>
      <c r="N373" s="102"/>
      <c r="O373" s="102"/>
      <c r="P373" s="102"/>
      <c r="Q373" s="102"/>
      <c r="R373" s="102"/>
      <c r="S373" s="98" t="s">
        <v>211</v>
      </c>
      <c r="T373" s="98"/>
      <c r="U373" s="98"/>
      <c r="V373" s="98"/>
      <c r="W373" s="98"/>
      <c r="X373" s="98"/>
      <c r="Y373" s="235" t="e">
        <f>Y372*1000/$AA$91</f>
        <v>#DIV/0!</v>
      </c>
      <c r="Z373" s="235"/>
      <c r="AA373" s="235"/>
      <c r="AB373" s="235"/>
      <c r="AC373" s="235"/>
      <c r="AD373" s="235"/>
      <c r="AE373" s="235" t="e">
        <f>AE372*1000/$AA$91</f>
        <v>#DIV/0!</v>
      </c>
      <c r="AF373" s="235"/>
      <c r="AG373" s="235"/>
      <c r="AH373" s="235"/>
      <c r="AI373" s="235"/>
      <c r="AJ373" s="235"/>
      <c r="AK373" s="235" t="e">
        <f>AK372*1000/$AA$91</f>
        <v>#DIV/0!</v>
      </c>
      <c r="AL373" s="235"/>
      <c r="AM373" s="235"/>
      <c r="AN373" s="235"/>
      <c r="AO373" s="235"/>
      <c r="AP373" s="235"/>
    </row>
    <row r="374" spans="5:42" ht="14.1" customHeight="1" x14ac:dyDescent="0.25">
      <c r="E374" s="99" t="s">
        <v>219</v>
      </c>
      <c r="F374" s="99"/>
      <c r="G374" s="99"/>
      <c r="H374" s="102" t="s">
        <v>120</v>
      </c>
      <c r="I374" s="102"/>
      <c r="J374" s="102"/>
      <c r="K374" s="102"/>
      <c r="L374" s="102"/>
      <c r="M374" s="102"/>
      <c r="N374" s="102"/>
      <c r="O374" s="102"/>
      <c r="P374" s="102"/>
      <c r="Q374" s="102"/>
      <c r="R374" s="102"/>
      <c r="S374" s="98" t="s">
        <v>210</v>
      </c>
      <c r="T374" s="98"/>
      <c r="U374" s="98"/>
      <c r="V374" s="98"/>
      <c r="W374" s="98"/>
      <c r="X374" s="98"/>
      <c r="Y374" s="234"/>
      <c r="Z374" s="234"/>
      <c r="AA374" s="234"/>
      <c r="AB374" s="234"/>
      <c r="AC374" s="234"/>
      <c r="AD374" s="234"/>
      <c r="AE374" s="234"/>
      <c r="AF374" s="234"/>
      <c r="AG374" s="234"/>
      <c r="AH374" s="234"/>
      <c r="AI374" s="234"/>
      <c r="AJ374" s="234"/>
      <c r="AK374" s="234"/>
      <c r="AL374" s="234"/>
      <c r="AM374" s="234"/>
      <c r="AN374" s="234"/>
      <c r="AO374" s="234"/>
      <c r="AP374" s="234"/>
    </row>
    <row r="375" spans="5:42" ht="14.1" customHeight="1" x14ac:dyDescent="0.25">
      <c r="E375" s="99"/>
      <c r="F375" s="99"/>
      <c r="G375" s="99"/>
      <c r="H375" s="102"/>
      <c r="I375" s="102"/>
      <c r="J375" s="102"/>
      <c r="K375" s="102"/>
      <c r="L375" s="102"/>
      <c r="M375" s="102"/>
      <c r="N375" s="102"/>
      <c r="O375" s="102"/>
      <c r="P375" s="102"/>
      <c r="Q375" s="102"/>
      <c r="R375" s="102"/>
      <c r="S375" s="98" t="s">
        <v>211</v>
      </c>
      <c r="T375" s="98"/>
      <c r="U375" s="98"/>
      <c r="V375" s="98"/>
      <c r="W375" s="98"/>
      <c r="X375" s="98"/>
      <c r="Y375" s="235" t="e">
        <f>Y374*1000/$AA$91</f>
        <v>#DIV/0!</v>
      </c>
      <c r="Z375" s="235"/>
      <c r="AA375" s="235"/>
      <c r="AB375" s="235"/>
      <c r="AC375" s="235"/>
      <c r="AD375" s="235"/>
      <c r="AE375" s="235" t="e">
        <f>AE374*1000/$AA$91</f>
        <v>#DIV/0!</v>
      </c>
      <c r="AF375" s="235"/>
      <c r="AG375" s="235"/>
      <c r="AH375" s="235"/>
      <c r="AI375" s="235"/>
      <c r="AJ375" s="235"/>
      <c r="AK375" s="235" t="e">
        <f>AK374*1000/$AA$91</f>
        <v>#DIV/0!</v>
      </c>
      <c r="AL375" s="235"/>
      <c r="AM375" s="235"/>
      <c r="AN375" s="235"/>
      <c r="AO375" s="235"/>
      <c r="AP375" s="235"/>
    </row>
    <row r="376" spans="5:42" ht="14.1" customHeight="1" x14ac:dyDescent="0.25">
      <c r="E376" s="99" t="s">
        <v>220</v>
      </c>
      <c r="F376" s="99"/>
      <c r="G376" s="99"/>
      <c r="H376" s="102" t="s">
        <v>223</v>
      </c>
      <c r="I376" s="102"/>
      <c r="J376" s="102"/>
      <c r="K376" s="102"/>
      <c r="L376" s="102"/>
      <c r="M376" s="102"/>
      <c r="N376" s="102"/>
      <c r="O376" s="102"/>
      <c r="P376" s="102"/>
      <c r="Q376" s="102"/>
      <c r="R376" s="102"/>
      <c r="S376" s="98" t="s">
        <v>210</v>
      </c>
      <c r="T376" s="98"/>
      <c r="U376" s="98"/>
      <c r="V376" s="98"/>
      <c r="W376" s="98"/>
      <c r="X376" s="98"/>
      <c r="Y376" s="234"/>
      <c r="Z376" s="234"/>
      <c r="AA376" s="234"/>
      <c r="AB376" s="234"/>
      <c r="AC376" s="234"/>
      <c r="AD376" s="234"/>
      <c r="AE376" s="234"/>
      <c r="AF376" s="234"/>
      <c r="AG376" s="234"/>
      <c r="AH376" s="234"/>
      <c r="AI376" s="234"/>
      <c r="AJ376" s="234"/>
      <c r="AK376" s="234"/>
      <c r="AL376" s="234"/>
      <c r="AM376" s="234"/>
      <c r="AN376" s="234"/>
      <c r="AO376" s="234"/>
      <c r="AP376" s="234"/>
    </row>
    <row r="377" spans="5:42" ht="14.1" customHeight="1" x14ac:dyDescent="0.25">
      <c r="E377" s="99"/>
      <c r="F377" s="99"/>
      <c r="G377" s="99"/>
      <c r="H377" s="102"/>
      <c r="I377" s="102"/>
      <c r="J377" s="102"/>
      <c r="K377" s="102"/>
      <c r="L377" s="102"/>
      <c r="M377" s="102"/>
      <c r="N377" s="102"/>
      <c r="O377" s="102"/>
      <c r="P377" s="102"/>
      <c r="Q377" s="102"/>
      <c r="R377" s="102"/>
      <c r="S377" s="98" t="s">
        <v>211</v>
      </c>
      <c r="T377" s="98"/>
      <c r="U377" s="98"/>
      <c r="V377" s="98"/>
      <c r="W377" s="98"/>
      <c r="X377" s="98"/>
      <c r="Y377" s="235" t="e">
        <f>Y376*1000/$AA$91</f>
        <v>#DIV/0!</v>
      </c>
      <c r="Z377" s="235"/>
      <c r="AA377" s="235"/>
      <c r="AB377" s="235"/>
      <c r="AC377" s="235"/>
      <c r="AD377" s="235"/>
      <c r="AE377" s="235" t="e">
        <f>AE376*1000/$AA$91</f>
        <v>#DIV/0!</v>
      </c>
      <c r="AF377" s="235"/>
      <c r="AG377" s="235"/>
      <c r="AH377" s="235"/>
      <c r="AI377" s="235"/>
      <c r="AJ377" s="235"/>
      <c r="AK377" s="235" t="e">
        <f>AK376*1000/$AA$91</f>
        <v>#DIV/0!</v>
      </c>
      <c r="AL377" s="235"/>
      <c r="AM377" s="235"/>
      <c r="AN377" s="235"/>
      <c r="AO377" s="235"/>
      <c r="AP377" s="235"/>
    </row>
    <row r="378" spans="5:42" ht="14.1" customHeight="1" x14ac:dyDescent="0.25">
      <c r="E378" s="99" t="s">
        <v>221</v>
      </c>
      <c r="F378" s="99"/>
      <c r="G378" s="99"/>
      <c r="H378" s="102" t="s">
        <v>224</v>
      </c>
      <c r="I378" s="102"/>
      <c r="J378" s="102"/>
      <c r="K378" s="102"/>
      <c r="L378" s="102"/>
      <c r="M378" s="102"/>
      <c r="N378" s="102"/>
      <c r="O378" s="102"/>
      <c r="P378" s="102"/>
      <c r="Q378" s="102"/>
      <c r="R378" s="102"/>
      <c r="S378" s="98" t="s">
        <v>210</v>
      </c>
      <c r="T378" s="98"/>
      <c r="U378" s="98"/>
      <c r="V378" s="98"/>
      <c r="W378" s="98"/>
      <c r="X378" s="98"/>
      <c r="Y378" s="234"/>
      <c r="Z378" s="234"/>
      <c r="AA378" s="234"/>
      <c r="AB378" s="234"/>
      <c r="AC378" s="234"/>
      <c r="AD378" s="234"/>
      <c r="AE378" s="234"/>
      <c r="AF378" s="234"/>
      <c r="AG378" s="234"/>
      <c r="AH378" s="234"/>
      <c r="AI378" s="234"/>
      <c r="AJ378" s="234"/>
      <c r="AK378" s="234"/>
      <c r="AL378" s="234"/>
      <c r="AM378" s="234"/>
      <c r="AN378" s="234"/>
      <c r="AO378" s="234"/>
      <c r="AP378" s="234"/>
    </row>
    <row r="379" spans="5:42" ht="14.1" customHeight="1" x14ac:dyDescent="0.25">
      <c r="E379" s="99"/>
      <c r="F379" s="99"/>
      <c r="G379" s="99"/>
      <c r="H379" s="102"/>
      <c r="I379" s="102"/>
      <c r="J379" s="102"/>
      <c r="K379" s="102"/>
      <c r="L379" s="102"/>
      <c r="M379" s="102"/>
      <c r="N379" s="102"/>
      <c r="O379" s="102"/>
      <c r="P379" s="102"/>
      <c r="Q379" s="102"/>
      <c r="R379" s="102"/>
      <c r="S379" s="98" t="s">
        <v>211</v>
      </c>
      <c r="T379" s="98"/>
      <c r="U379" s="98"/>
      <c r="V379" s="98"/>
      <c r="W379" s="98"/>
      <c r="X379" s="98"/>
      <c r="Y379" s="235" t="e">
        <f>Y378*1000/$AA$91</f>
        <v>#DIV/0!</v>
      </c>
      <c r="Z379" s="235"/>
      <c r="AA379" s="235"/>
      <c r="AB379" s="235"/>
      <c r="AC379" s="235"/>
      <c r="AD379" s="235"/>
      <c r="AE379" s="235" t="e">
        <f>AE378*1000/$AA$91</f>
        <v>#DIV/0!</v>
      </c>
      <c r="AF379" s="235"/>
      <c r="AG379" s="235"/>
      <c r="AH379" s="235"/>
      <c r="AI379" s="235"/>
      <c r="AJ379" s="235"/>
      <c r="AK379" s="235" t="e">
        <f>AK378*1000/$AA$91</f>
        <v>#DIV/0!</v>
      </c>
      <c r="AL379" s="235"/>
      <c r="AM379" s="235"/>
      <c r="AN379" s="235"/>
      <c r="AO379" s="235"/>
      <c r="AP379" s="235"/>
    </row>
    <row r="380" spans="5:42" ht="14.1" customHeight="1" x14ac:dyDescent="0.25">
      <c r="E380" s="99" t="s">
        <v>222</v>
      </c>
      <c r="F380" s="99"/>
      <c r="G380" s="99"/>
      <c r="H380" s="102" t="s">
        <v>225</v>
      </c>
      <c r="I380" s="102"/>
      <c r="J380" s="102"/>
      <c r="K380" s="102"/>
      <c r="L380" s="102"/>
      <c r="M380" s="102"/>
      <c r="N380" s="102"/>
      <c r="O380" s="102"/>
      <c r="P380" s="102"/>
      <c r="Q380" s="102"/>
      <c r="R380" s="102"/>
      <c r="S380" s="98" t="s">
        <v>210</v>
      </c>
      <c r="T380" s="98"/>
      <c r="U380" s="98"/>
      <c r="V380" s="98"/>
      <c r="W380" s="98"/>
      <c r="X380" s="98"/>
      <c r="Y380" s="234"/>
      <c r="Z380" s="234"/>
      <c r="AA380" s="234"/>
      <c r="AB380" s="234"/>
      <c r="AC380" s="234"/>
      <c r="AD380" s="234"/>
      <c r="AE380" s="234"/>
      <c r="AF380" s="234"/>
      <c r="AG380" s="234"/>
      <c r="AH380" s="234"/>
      <c r="AI380" s="234"/>
      <c r="AJ380" s="234"/>
      <c r="AK380" s="234"/>
      <c r="AL380" s="234"/>
      <c r="AM380" s="234"/>
      <c r="AN380" s="234"/>
      <c r="AO380" s="234"/>
      <c r="AP380" s="234"/>
    </row>
    <row r="381" spans="5:42" ht="14.1" customHeight="1" x14ac:dyDescent="0.25">
      <c r="E381" s="99"/>
      <c r="F381" s="99"/>
      <c r="G381" s="99"/>
      <c r="H381" s="102"/>
      <c r="I381" s="102"/>
      <c r="J381" s="102"/>
      <c r="K381" s="102"/>
      <c r="L381" s="102"/>
      <c r="M381" s="102"/>
      <c r="N381" s="102"/>
      <c r="O381" s="102"/>
      <c r="P381" s="102"/>
      <c r="Q381" s="102"/>
      <c r="R381" s="102"/>
      <c r="S381" s="98" t="s">
        <v>211</v>
      </c>
      <c r="T381" s="98"/>
      <c r="U381" s="98"/>
      <c r="V381" s="98"/>
      <c r="W381" s="98"/>
      <c r="X381" s="98"/>
      <c r="Y381" s="235" t="e">
        <f>Y380*1000/$AA$91</f>
        <v>#DIV/0!</v>
      </c>
      <c r="Z381" s="235"/>
      <c r="AA381" s="235"/>
      <c r="AB381" s="235"/>
      <c r="AC381" s="235"/>
      <c r="AD381" s="235"/>
      <c r="AE381" s="235" t="e">
        <f>AE380*1000/$AA$91</f>
        <v>#DIV/0!</v>
      </c>
      <c r="AF381" s="235"/>
      <c r="AG381" s="235"/>
      <c r="AH381" s="235"/>
      <c r="AI381" s="235"/>
      <c r="AJ381" s="235"/>
      <c r="AK381" s="235" t="e">
        <f>AK380*1000/$AA$91</f>
        <v>#DIV/0!</v>
      </c>
      <c r="AL381" s="235"/>
      <c r="AM381" s="235"/>
      <c r="AN381" s="235"/>
      <c r="AO381" s="235"/>
      <c r="AP381" s="235"/>
    </row>
    <row r="382" spans="5:42" ht="14.1" customHeight="1" x14ac:dyDescent="0.25">
      <c r="E382" s="99" t="s">
        <v>212</v>
      </c>
      <c r="F382" s="99"/>
      <c r="G382" s="99"/>
      <c r="H382" s="102" t="s">
        <v>226</v>
      </c>
      <c r="I382" s="102"/>
      <c r="J382" s="102"/>
      <c r="K382" s="102"/>
      <c r="L382" s="102"/>
      <c r="M382" s="102"/>
      <c r="N382" s="102"/>
      <c r="O382" s="102"/>
      <c r="P382" s="102"/>
      <c r="Q382" s="102"/>
      <c r="R382" s="102"/>
      <c r="S382" s="98" t="s">
        <v>211</v>
      </c>
      <c r="T382" s="98"/>
      <c r="U382" s="98"/>
      <c r="V382" s="98"/>
      <c r="W382" s="98"/>
      <c r="X382" s="98"/>
      <c r="Y382" s="98" t="s">
        <v>236</v>
      </c>
      <c r="Z382" s="98"/>
      <c r="AA382" s="98"/>
      <c r="AB382" s="98"/>
      <c r="AC382" s="98"/>
      <c r="AD382" s="98"/>
      <c r="AE382" s="122"/>
      <c r="AF382" s="122"/>
      <c r="AG382" s="122"/>
      <c r="AH382" s="122"/>
      <c r="AI382" s="122"/>
      <c r="AJ382" s="122"/>
      <c r="AK382" s="122"/>
      <c r="AL382" s="122"/>
      <c r="AM382" s="122"/>
      <c r="AN382" s="122"/>
      <c r="AO382" s="122"/>
      <c r="AP382" s="122"/>
    </row>
    <row r="383" spans="5:42" ht="14.1" customHeight="1" x14ac:dyDescent="0.25">
      <c r="E383" s="99"/>
      <c r="F383" s="99"/>
      <c r="G383" s="99"/>
      <c r="H383" s="102"/>
      <c r="I383" s="102"/>
      <c r="J383" s="102"/>
      <c r="K383" s="102"/>
      <c r="L383" s="102"/>
      <c r="M383" s="102"/>
      <c r="N383" s="102"/>
      <c r="O383" s="102"/>
      <c r="P383" s="102"/>
      <c r="Q383" s="102"/>
      <c r="R383" s="102"/>
      <c r="S383" s="98"/>
      <c r="T383" s="98"/>
      <c r="U383" s="98"/>
      <c r="V383" s="98"/>
      <c r="W383" s="98"/>
      <c r="X383" s="98"/>
      <c r="Y383" s="98"/>
      <c r="Z383" s="98"/>
      <c r="AA383" s="98"/>
      <c r="AB383" s="98"/>
      <c r="AC383" s="98"/>
      <c r="AD383" s="98"/>
      <c r="AE383" s="122"/>
      <c r="AF383" s="122"/>
      <c r="AG383" s="122"/>
      <c r="AH383" s="122"/>
      <c r="AI383" s="122"/>
      <c r="AJ383" s="122"/>
      <c r="AK383" s="122"/>
      <c r="AL383" s="122"/>
      <c r="AM383" s="122"/>
      <c r="AN383" s="122"/>
      <c r="AO383" s="122"/>
      <c r="AP383" s="122"/>
    </row>
    <row r="384" spans="5:42" ht="14.1" customHeight="1" x14ac:dyDescent="0.25">
      <c r="E384" s="99" t="s">
        <v>213</v>
      </c>
      <c r="F384" s="99"/>
      <c r="G384" s="99"/>
      <c r="H384" s="102" t="s">
        <v>228</v>
      </c>
      <c r="I384" s="102"/>
      <c r="J384" s="102"/>
      <c r="K384" s="102"/>
      <c r="L384" s="102"/>
      <c r="M384" s="102"/>
      <c r="N384" s="102"/>
      <c r="O384" s="102"/>
      <c r="P384" s="102"/>
      <c r="Q384" s="102"/>
      <c r="R384" s="102"/>
      <c r="S384" s="98" t="s">
        <v>232</v>
      </c>
      <c r="T384" s="98"/>
      <c r="U384" s="98"/>
      <c r="V384" s="98"/>
      <c r="W384" s="98"/>
      <c r="X384" s="98"/>
      <c r="Y384" s="98" t="s">
        <v>236</v>
      </c>
      <c r="Z384" s="98"/>
      <c r="AA384" s="98"/>
      <c r="AB384" s="98"/>
      <c r="AC384" s="98"/>
      <c r="AD384" s="98"/>
      <c r="AE384" s="122"/>
      <c r="AF384" s="122"/>
      <c r="AG384" s="122"/>
      <c r="AH384" s="122"/>
      <c r="AI384" s="122"/>
      <c r="AJ384" s="122"/>
      <c r="AK384" s="122"/>
      <c r="AL384" s="122"/>
      <c r="AM384" s="122"/>
      <c r="AN384" s="122"/>
      <c r="AO384" s="122"/>
      <c r="AP384" s="122"/>
    </row>
    <row r="385" spans="5:42" ht="14.1" customHeight="1" x14ac:dyDescent="0.25">
      <c r="E385" s="99"/>
      <c r="F385" s="99"/>
      <c r="G385" s="99"/>
      <c r="H385" s="102"/>
      <c r="I385" s="102"/>
      <c r="J385" s="102"/>
      <c r="K385" s="102"/>
      <c r="L385" s="102"/>
      <c r="M385" s="102"/>
      <c r="N385" s="102"/>
      <c r="O385" s="102"/>
      <c r="P385" s="102"/>
      <c r="Q385" s="102"/>
      <c r="R385" s="102"/>
      <c r="S385" s="98"/>
      <c r="T385" s="98"/>
      <c r="U385" s="98"/>
      <c r="V385" s="98"/>
      <c r="W385" s="98"/>
      <c r="X385" s="98"/>
      <c r="Y385" s="98"/>
      <c r="Z385" s="98"/>
      <c r="AA385" s="98"/>
      <c r="AB385" s="98"/>
      <c r="AC385" s="98"/>
      <c r="AD385" s="98"/>
      <c r="AE385" s="122"/>
      <c r="AF385" s="122"/>
      <c r="AG385" s="122"/>
      <c r="AH385" s="122"/>
      <c r="AI385" s="122"/>
      <c r="AJ385" s="122"/>
      <c r="AK385" s="122"/>
      <c r="AL385" s="122"/>
      <c r="AM385" s="122"/>
      <c r="AN385" s="122"/>
      <c r="AO385" s="122"/>
      <c r="AP385" s="122"/>
    </row>
    <row r="386" spans="5:42" ht="14.1" customHeight="1" x14ac:dyDescent="0.25">
      <c r="E386" s="99" t="s">
        <v>214</v>
      </c>
      <c r="F386" s="99"/>
      <c r="G386" s="99"/>
      <c r="H386" s="102" t="s">
        <v>229</v>
      </c>
      <c r="I386" s="102"/>
      <c r="J386" s="102"/>
      <c r="K386" s="102"/>
      <c r="L386" s="102"/>
      <c r="M386" s="102"/>
      <c r="N386" s="102"/>
      <c r="O386" s="102"/>
      <c r="P386" s="102"/>
      <c r="Q386" s="102"/>
      <c r="R386" s="102"/>
      <c r="S386" s="98" t="s">
        <v>211</v>
      </c>
      <c r="T386" s="98"/>
      <c r="U386" s="98"/>
      <c r="V386" s="98"/>
      <c r="W386" s="98"/>
      <c r="X386" s="98"/>
      <c r="Y386" s="98" t="s">
        <v>236</v>
      </c>
      <c r="Z386" s="98"/>
      <c r="AA386" s="98"/>
      <c r="AB386" s="98"/>
      <c r="AC386" s="98"/>
      <c r="AD386" s="98"/>
      <c r="AE386" s="122"/>
      <c r="AF386" s="122"/>
      <c r="AG386" s="122"/>
      <c r="AH386" s="122"/>
      <c r="AI386" s="122"/>
      <c r="AJ386" s="122"/>
      <c r="AK386" s="122"/>
      <c r="AL386" s="122"/>
      <c r="AM386" s="122"/>
      <c r="AN386" s="122"/>
      <c r="AO386" s="122"/>
      <c r="AP386" s="122"/>
    </row>
    <row r="387" spans="5:42" ht="14.1" customHeight="1" x14ac:dyDescent="0.25">
      <c r="E387" s="99"/>
      <c r="F387" s="99"/>
      <c r="G387" s="99"/>
      <c r="H387" s="102"/>
      <c r="I387" s="102"/>
      <c r="J387" s="102"/>
      <c r="K387" s="102"/>
      <c r="L387" s="102"/>
      <c r="M387" s="102"/>
      <c r="N387" s="102"/>
      <c r="O387" s="102"/>
      <c r="P387" s="102"/>
      <c r="Q387" s="102"/>
      <c r="R387" s="102"/>
      <c r="S387" s="98"/>
      <c r="T387" s="98"/>
      <c r="U387" s="98"/>
      <c r="V387" s="98"/>
      <c r="W387" s="98"/>
      <c r="X387" s="98"/>
      <c r="Y387" s="98"/>
      <c r="Z387" s="98"/>
      <c r="AA387" s="98"/>
      <c r="AB387" s="98"/>
      <c r="AC387" s="98"/>
      <c r="AD387" s="98"/>
      <c r="AE387" s="122"/>
      <c r="AF387" s="122"/>
      <c r="AG387" s="122"/>
      <c r="AH387" s="122"/>
      <c r="AI387" s="122"/>
      <c r="AJ387" s="122"/>
      <c r="AK387" s="122"/>
      <c r="AL387" s="122"/>
      <c r="AM387" s="122"/>
      <c r="AN387" s="122"/>
      <c r="AO387" s="122"/>
      <c r="AP387" s="122"/>
    </row>
    <row r="388" spans="5:42" ht="14.1" customHeight="1" x14ac:dyDescent="0.25">
      <c r="E388" s="99" t="s">
        <v>215</v>
      </c>
      <c r="F388" s="99"/>
      <c r="G388" s="99"/>
      <c r="H388" s="102" t="s">
        <v>230</v>
      </c>
      <c r="I388" s="102"/>
      <c r="J388" s="102"/>
      <c r="K388" s="102"/>
      <c r="L388" s="102"/>
      <c r="M388" s="102"/>
      <c r="N388" s="102"/>
      <c r="O388" s="102"/>
      <c r="P388" s="102"/>
      <c r="Q388" s="102"/>
      <c r="R388" s="102"/>
      <c r="S388" s="98" t="s">
        <v>233</v>
      </c>
      <c r="T388" s="98"/>
      <c r="U388" s="98"/>
      <c r="V388" s="98"/>
      <c r="W388" s="98"/>
      <c r="X388" s="98"/>
      <c r="Y388" s="98" t="s">
        <v>236</v>
      </c>
      <c r="Z388" s="98"/>
      <c r="AA388" s="98"/>
      <c r="AB388" s="98"/>
      <c r="AC388" s="98"/>
      <c r="AD388" s="98"/>
      <c r="AE388" s="98" t="s">
        <v>236</v>
      </c>
      <c r="AF388" s="98"/>
      <c r="AG388" s="98"/>
      <c r="AH388" s="98"/>
      <c r="AI388" s="98"/>
      <c r="AJ388" s="98"/>
      <c r="AK388" s="258" t="e">
        <f>(AE370-AK370)/AE370</f>
        <v>#DIV/0!</v>
      </c>
      <c r="AL388" s="258"/>
      <c r="AM388" s="258"/>
      <c r="AN388" s="258"/>
      <c r="AO388" s="258"/>
      <c r="AP388" s="258"/>
    </row>
    <row r="389" spans="5:42" ht="14.1" customHeight="1" x14ac:dyDescent="0.25">
      <c r="E389" s="99"/>
      <c r="F389" s="99"/>
      <c r="G389" s="99"/>
      <c r="H389" s="102"/>
      <c r="I389" s="102"/>
      <c r="J389" s="102"/>
      <c r="K389" s="102"/>
      <c r="L389" s="102"/>
      <c r="M389" s="102"/>
      <c r="N389" s="102"/>
      <c r="O389" s="102"/>
      <c r="P389" s="102"/>
      <c r="Q389" s="102"/>
      <c r="R389" s="102"/>
      <c r="S389" s="98"/>
      <c r="T389" s="98"/>
      <c r="U389" s="98"/>
      <c r="V389" s="98"/>
      <c r="W389" s="98"/>
      <c r="X389" s="98"/>
      <c r="Y389" s="98"/>
      <c r="Z389" s="98"/>
      <c r="AA389" s="98"/>
      <c r="AB389" s="98"/>
      <c r="AC389" s="98"/>
      <c r="AD389" s="98"/>
      <c r="AE389" s="98"/>
      <c r="AF389" s="98"/>
      <c r="AG389" s="98"/>
      <c r="AH389" s="98"/>
      <c r="AI389" s="98"/>
      <c r="AJ389" s="98"/>
      <c r="AK389" s="258"/>
      <c r="AL389" s="258"/>
      <c r="AM389" s="258"/>
      <c r="AN389" s="258"/>
      <c r="AO389" s="258"/>
      <c r="AP389" s="258"/>
    </row>
    <row r="390" spans="5:42" ht="14.1" customHeight="1" x14ac:dyDescent="0.25">
      <c r="E390" s="99" t="s">
        <v>216</v>
      </c>
      <c r="F390" s="99"/>
      <c r="G390" s="99"/>
      <c r="H390" s="102" t="s">
        <v>231</v>
      </c>
      <c r="I390" s="102"/>
      <c r="J390" s="102"/>
      <c r="K390" s="102"/>
      <c r="L390" s="102"/>
      <c r="M390" s="102"/>
      <c r="N390" s="102"/>
      <c r="O390" s="102"/>
      <c r="P390" s="102"/>
      <c r="Q390" s="102"/>
      <c r="R390" s="102"/>
      <c r="S390" s="98" t="s">
        <v>234</v>
      </c>
      <c r="T390" s="98"/>
      <c r="U390" s="98"/>
      <c r="V390" s="98"/>
      <c r="W390" s="98"/>
      <c r="X390" s="98"/>
      <c r="Y390" s="122"/>
      <c r="Z390" s="122"/>
      <c r="AA390" s="122"/>
      <c r="AB390" s="122"/>
      <c r="AC390" s="122"/>
      <c r="AD390" s="122"/>
      <c r="AE390" s="98" t="s">
        <v>236</v>
      </c>
      <c r="AF390" s="98"/>
      <c r="AG390" s="98"/>
      <c r="AH390" s="98"/>
      <c r="AI390" s="98"/>
      <c r="AJ390" s="98"/>
      <c r="AK390" s="98" t="s">
        <v>236</v>
      </c>
      <c r="AL390" s="98"/>
      <c r="AM390" s="98"/>
      <c r="AN390" s="98"/>
      <c r="AO390" s="98"/>
      <c r="AP390" s="98"/>
    </row>
    <row r="391" spans="5:42" ht="14.1" customHeight="1" x14ac:dyDescent="0.25">
      <c r="E391" s="99"/>
      <c r="F391" s="99"/>
      <c r="G391" s="99"/>
      <c r="H391" s="102"/>
      <c r="I391" s="102"/>
      <c r="J391" s="102"/>
      <c r="K391" s="102"/>
      <c r="L391" s="102"/>
      <c r="M391" s="102"/>
      <c r="N391" s="102"/>
      <c r="O391" s="102"/>
      <c r="P391" s="102"/>
      <c r="Q391" s="102"/>
      <c r="R391" s="102"/>
      <c r="S391" s="98"/>
      <c r="T391" s="98"/>
      <c r="U391" s="98"/>
      <c r="V391" s="98"/>
      <c r="W391" s="98"/>
      <c r="X391" s="98"/>
      <c r="Y391" s="122"/>
      <c r="Z391" s="122"/>
      <c r="AA391" s="122"/>
      <c r="AB391" s="122"/>
      <c r="AC391" s="122"/>
      <c r="AD391" s="122"/>
      <c r="AE391" s="98"/>
      <c r="AF391" s="98"/>
      <c r="AG391" s="98"/>
      <c r="AH391" s="98"/>
      <c r="AI391" s="98"/>
      <c r="AJ391" s="98"/>
      <c r="AK391" s="98"/>
      <c r="AL391" s="98"/>
      <c r="AM391" s="98"/>
      <c r="AN391" s="98"/>
      <c r="AO391" s="98"/>
      <c r="AP391" s="98"/>
    </row>
    <row r="392" spans="5:42" ht="14.1" customHeight="1" x14ac:dyDescent="0.25">
      <c r="E392" s="99" t="s">
        <v>227</v>
      </c>
      <c r="F392" s="99"/>
      <c r="G392" s="99"/>
      <c r="H392" s="102" t="s">
        <v>349</v>
      </c>
      <c r="I392" s="102"/>
      <c r="J392" s="102"/>
      <c r="K392" s="102"/>
      <c r="L392" s="102"/>
      <c r="M392" s="102"/>
      <c r="N392" s="102"/>
      <c r="O392" s="102"/>
      <c r="P392" s="102"/>
      <c r="Q392" s="102"/>
      <c r="R392" s="102"/>
      <c r="S392" s="98" t="s">
        <v>235</v>
      </c>
      <c r="T392" s="98"/>
      <c r="U392" s="98"/>
      <c r="V392" s="98"/>
      <c r="W392" s="98"/>
      <c r="X392" s="98"/>
      <c r="Y392" s="122"/>
      <c r="Z392" s="122"/>
      <c r="AA392" s="122"/>
      <c r="AB392" s="122"/>
      <c r="AC392" s="122"/>
      <c r="AD392" s="122"/>
      <c r="AE392" s="98" t="s">
        <v>236</v>
      </c>
      <c r="AF392" s="98"/>
      <c r="AG392" s="98"/>
      <c r="AH392" s="98"/>
      <c r="AI392" s="98"/>
      <c r="AJ392" s="98"/>
      <c r="AK392" s="98" t="s">
        <v>236</v>
      </c>
      <c r="AL392" s="98"/>
      <c r="AM392" s="98"/>
      <c r="AN392" s="98"/>
      <c r="AO392" s="98"/>
      <c r="AP392" s="98"/>
    </row>
    <row r="393" spans="5:42" ht="14.1" customHeight="1" x14ac:dyDescent="0.25">
      <c r="E393" s="99"/>
      <c r="F393" s="99"/>
      <c r="G393" s="99"/>
      <c r="H393" s="102"/>
      <c r="I393" s="102"/>
      <c r="J393" s="102"/>
      <c r="K393" s="102"/>
      <c r="L393" s="102"/>
      <c r="M393" s="102"/>
      <c r="N393" s="102"/>
      <c r="O393" s="102"/>
      <c r="P393" s="102"/>
      <c r="Q393" s="102"/>
      <c r="R393" s="102"/>
      <c r="S393" s="98"/>
      <c r="T393" s="98"/>
      <c r="U393" s="98"/>
      <c r="V393" s="98"/>
      <c r="W393" s="98"/>
      <c r="X393" s="98"/>
      <c r="Y393" s="122"/>
      <c r="Z393" s="122"/>
      <c r="AA393" s="122"/>
      <c r="AB393" s="122"/>
      <c r="AC393" s="122"/>
      <c r="AD393" s="122"/>
      <c r="AE393" s="98"/>
      <c r="AF393" s="98"/>
      <c r="AG393" s="98"/>
      <c r="AH393" s="98"/>
      <c r="AI393" s="98"/>
      <c r="AJ393" s="98"/>
      <c r="AK393" s="98"/>
      <c r="AL393" s="98"/>
      <c r="AM393" s="98"/>
      <c r="AN393" s="98"/>
      <c r="AO393" s="98"/>
      <c r="AP393" s="98"/>
    </row>
    <row r="394" spans="5:42" ht="14.1" customHeight="1" x14ac:dyDescent="0.25">
      <c r="E394" s="99"/>
      <c r="F394" s="99"/>
      <c r="G394" s="99"/>
      <c r="H394" s="102"/>
      <c r="I394" s="102"/>
      <c r="J394" s="102"/>
      <c r="K394" s="102"/>
      <c r="L394" s="102"/>
      <c r="M394" s="102"/>
      <c r="N394" s="102"/>
      <c r="O394" s="102"/>
      <c r="P394" s="102"/>
      <c r="Q394" s="102"/>
      <c r="R394" s="102"/>
      <c r="S394" s="98"/>
      <c r="T394" s="98"/>
      <c r="U394" s="98"/>
      <c r="V394" s="98"/>
      <c r="W394" s="98"/>
      <c r="X394" s="98"/>
      <c r="Y394" s="122"/>
      <c r="Z394" s="122"/>
      <c r="AA394" s="122"/>
      <c r="AB394" s="122"/>
      <c r="AC394" s="122"/>
      <c r="AD394" s="122"/>
      <c r="AE394" s="98"/>
      <c r="AF394" s="98"/>
      <c r="AG394" s="98"/>
      <c r="AH394" s="98"/>
      <c r="AI394" s="98"/>
      <c r="AJ394" s="98"/>
      <c r="AK394" s="98"/>
      <c r="AL394" s="98"/>
      <c r="AM394" s="98"/>
      <c r="AN394" s="98"/>
      <c r="AO394" s="98"/>
      <c r="AP394" s="98"/>
    </row>
    <row r="398" spans="5:42" ht="14.1" customHeight="1" x14ac:dyDescent="0.25">
      <c r="E398" s="19" t="s">
        <v>237</v>
      </c>
    </row>
    <row r="399" spans="5:42" ht="14.1" customHeight="1" x14ac:dyDescent="0.25">
      <c r="E399" s="254" t="s">
        <v>4</v>
      </c>
      <c r="F399" s="237"/>
      <c r="G399" s="240" t="s">
        <v>239</v>
      </c>
      <c r="H399" s="242"/>
      <c r="I399" s="169" t="s">
        <v>240</v>
      </c>
      <c r="J399" s="169"/>
      <c r="K399" s="169"/>
      <c r="L399" s="169"/>
      <c r="M399" s="169"/>
      <c r="N399" s="169"/>
      <c r="O399" s="169"/>
      <c r="P399" s="169"/>
      <c r="Q399" s="169"/>
      <c r="R399" s="98" t="s">
        <v>242</v>
      </c>
      <c r="S399" s="98"/>
      <c r="T399" s="98"/>
      <c r="U399" s="98"/>
      <c r="V399" s="98"/>
      <c r="W399" s="98"/>
      <c r="X399" s="98"/>
      <c r="Y399" s="98"/>
      <c r="Z399" s="98"/>
      <c r="AA399" s="98"/>
      <c r="AB399" s="98"/>
      <c r="AC399" s="98"/>
      <c r="AD399" s="98"/>
      <c r="AE399" s="98"/>
      <c r="AF399" s="98"/>
      <c r="AG399" s="98"/>
      <c r="AH399" s="98"/>
      <c r="AI399" s="240" t="s">
        <v>247</v>
      </c>
      <c r="AJ399" s="241"/>
      <c r="AK399" s="241"/>
      <c r="AL399" s="242"/>
      <c r="AM399" s="98" t="s">
        <v>241</v>
      </c>
      <c r="AN399" s="98"/>
      <c r="AO399" s="98"/>
      <c r="AP399" s="98"/>
    </row>
    <row r="400" spans="5:42" ht="14.1" customHeight="1" x14ac:dyDescent="0.25">
      <c r="E400" s="256"/>
      <c r="F400" s="257"/>
      <c r="G400" s="243"/>
      <c r="H400" s="244"/>
      <c r="I400" s="169"/>
      <c r="J400" s="169"/>
      <c r="K400" s="169"/>
      <c r="L400" s="169"/>
      <c r="M400" s="169"/>
      <c r="N400" s="169"/>
      <c r="O400" s="169"/>
      <c r="P400" s="169"/>
      <c r="Q400" s="169"/>
      <c r="R400" s="98"/>
      <c r="S400" s="98"/>
      <c r="T400" s="98"/>
      <c r="U400" s="98"/>
      <c r="V400" s="98"/>
      <c r="W400" s="98"/>
      <c r="X400" s="98"/>
      <c r="Y400" s="98"/>
      <c r="Z400" s="98"/>
      <c r="AA400" s="98"/>
      <c r="AB400" s="98"/>
      <c r="AC400" s="98"/>
      <c r="AD400" s="98"/>
      <c r="AE400" s="98"/>
      <c r="AF400" s="98"/>
      <c r="AG400" s="98"/>
      <c r="AH400" s="98"/>
      <c r="AI400" s="243"/>
      <c r="AJ400" s="53"/>
      <c r="AK400" s="53"/>
      <c r="AL400" s="244"/>
      <c r="AM400" s="98"/>
      <c r="AN400" s="98"/>
      <c r="AO400" s="98"/>
      <c r="AP400" s="98"/>
    </row>
    <row r="401" spans="5:52" ht="14.1" customHeight="1" x14ac:dyDescent="0.25">
      <c r="E401" s="256"/>
      <c r="F401" s="257"/>
      <c r="G401" s="243"/>
      <c r="H401" s="244"/>
      <c r="I401" s="169"/>
      <c r="J401" s="169"/>
      <c r="K401" s="169"/>
      <c r="L401" s="169"/>
      <c r="M401" s="169"/>
      <c r="N401" s="169"/>
      <c r="O401" s="169"/>
      <c r="P401" s="169"/>
      <c r="Q401" s="169"/>
      <c r="R401" s="169" t="s">
        <v>238</v>
      </c>
      <c r="S401" s="169"/>
      <c r="T401" s="169"/>
      <c r="U401" s="169"/>
      <c r="V401" s="169"/>
      <c r="W401" s="169"/>
      <c r="X401" s="169"/>
      <c r="Y401" s="169"/>
      <c r="Z401" s="169"/>
      <c r="AA401" s="169"/>
      <c r="AB401" s="169"/>
      <c r="AC401" s="169"/>
      <c r="AD401" s="98" t="s">
        <v>243</v>
      </c>
      <c r="AE401" s="98"/>
      <c r="AF401" s="98"/>
      <c r="AG401" s="98"/>
      <c r="AH401" s="98"/>
      <c r="AI401" s="243"/>
      <c r="AJ401" s="53"/>
      <c r="AK401" s="53"/>
      <c r="AL401" s="244"/>
      <c r="AM401" s="98"/>
      <c r="AN401" s="98"/>
      <c r="AO401" s="98"/>
      <c r="AP401" s="98"/>
    </row>
    <row r="402" spans="5:52" ht="14.1" customHeight="1" x14ac:dyDescent="0.25">
      <c r="E402" s="256"/>
      <c r="F402" s="257"/>
      <c r="G402" s="243"/>
      <c r="H402" s="244"/>
      <c r="I402" s="169"/>
      <c r="J402" s="169"/>
      <c r="K402" s="169"/>
      <c r="L402" s="169"/>
      <c r="M402" s="169"/>
      <c r="N402" s="169"/>
      <c r="O402" s="169"/>
      <c r="P402" s="169"/>
      <c r="Q402" s="169"/>
      <c r="R402" s="169"/>
      <c r="S402" s="169"/>
      <c r="T402" s="169"/>
      <c r="U402" s="169"/>
      <c r="V402" s="169"/>
      <c r="W402" s="169"/>
      <c r="X402" s="169"/>
      <c r="Y402" s="169"/>
      <c r="Z402" s="169"/>
      <c r="AA402" s="169"/>
      <c r="AB402" s="169"/>
      <c r="AC402" s="169"/>
      <c r="AD402" s="169" t="s">
        <v>307</v>
      </c>
      <c r="AE402" s="169"/>
      <c r="AF402" s="169" t="s">
        <v>244</v>
      </c>
      <c r="AG402" s="169"/>
      <c r="AH402" s="169"/>
      <c r="AI402" s="243"/>
      <c r="AJ402" s="53"/>
      <c r="AK402" s="53"/>
      <c r="AL402" s="244"/>
      <c r="AM402" s="98"/>
      <c r="AN402" s="98"/>
      <c r="AO402" s="98"/>
      <c r="AP402" s="98"/>
    </row>
    <row r="403" spans="5:52" ht="14.1" customHeight="1" x14ac:dyDescent="0.25">
      <c r="E403" s="256"/>
      <c r="F403" s="257"/>
      <c r="G403" s="243"/>
      <c r="H403" s="244"/>
      <c r="I403" s="169"/>
      <c r="J403" s="169"/>
      <c r="K403" s="169"/>
      <c r="L403" s="169"/>
      <c r="M403" s="169"/>
      <c r="N403" s="169"/>
      <c r="O403" s="169"/>
      <c r="P403" s="169"/>
      <c r="Q403" s="169"/>
      <c r="R403" s="169"/>
      <c r="S403" s="169"/>
      <c r="T403" s="169"/>
      <c r="U403" s="169"/>
      <c r="V403" s="169"/>
      <c r="W403" s="169"/>
      <c r="X403" s="169"/>
      <c r="Y403" s="169"/>
      <c r="Z403" s="169"/>
      <c r="AA403" s="169"/>
      <c r="AB403" s="169"/>
      <c r="AC403" s="169"/>
      <c r="AD403" s="169"/>
      <c r="AE403" s="169"/>
      <c r="AF403" s="169"/>
      <c r="AG403" s="169"/>
      <c r="AH403" s="169"/>
      <c r="AI403" s="243"/>
      <c r="AJ403" s="53"/>
      <c r="AK403" s="53"/>
      <c r="AL403" s="244"/>
      <c r="AM403" s="98"/>
      <c r="AN403" s="98"/>
      <c r="AO403" s="98"/>
      <c r="AP403" s="98"/>
    </row>
    <row r="404" spans="5:52" ht="14.1" customHeight="1" x14ac:dyDescent="0.25">
      <c r="E404" s="256"/>
      <c r="F404" s="257"/>
      <c r="G404" s="243"/>
      <c r="H404" s="244"/>
      <c r="I404" s="169"/>
      <c r="J404" s="169"/>
      <c r="K404" s="169"/>
      <c r="L404" s="169"/>
      <c r="M404" s="169"/>
      <c r="N404" s="169"/>
      <c r="O404" s="169"/>
      <c r="P404" s="169"/>
      <c r="Q404" s="169"/>
      <c r="R404" s="169"/>
      <c r="S404" s="169"/>
      <c r="T404" s="169"/>
      <c r="U404" s="169"/>
      <c r="V404" s="169"/>
      <c r="W404" s="169"/>
      <c r="X404" s="169"/>
      <c r="Y404" s="169"/>
      <c r="Z404" s="169"/>
      <c r="AA404" s="169"/>
      <c r="AB404" s="169"/>
      <c r="AC404" s="169"/>
      <c r="AD404" s="169"/>
      <c r="AE404" s="169"/>
      <c r="AF404" s="169"/>
      <c r="AG404" s="169"/>
      <c r="AH404" s="169"/>
      <c r="AI404" s="243"/>
      <c r="AJ404" s="53"/>
      <c r="AK404" s="53"/>
      <c r="AL404" s="244"/>
      <c r="AM404" s="98"/>
      <c r="AN404" s="98"/>
      <c r="AO404" s="98"/>
      <c r="AP404" s="98"/>
    </row>
    <row r="405" spans="5:52" ht="14.1" customHeight="1" x14ac:dyDescent="0.25">
      <c r="E405" s="255"/>
      <c r="F405" s="239"/>
      <c r="G405" s="245"/>
      <c r="H405" s="247"/>
      <c r="I405" s="169"/>
      <c r="J405" s="169"/>
      <c r="K405" s="169"/>
      <c r="L405" s="169"/>
      <c r="M405" s="169"/>
      <c r="N405" s="169"/>
      <c r="O405" s="169"/>
      <c r="P405" s="169"/>
      <c r="Q405" s="169"/>
      <c r="R405" s="169"/>
      <c r="S405" s="169"/>
      <c r="T405" s="169"/>
      <c r="U405" s="169"/>
      <c r="V405" s="169"/>
      <c r="W405" s="169"/>
      <c r="X405" s="169"/>
      <c r="Y405" s="169"/>
      <c r="Z405" s="169"/>
      <c r="AA405" s="169"/>
      <c r="AB405" s="169"/>
      <c r="AC405" s="169"/>
      <c r="AD405" s="169"/>
      <c r="AE405" s="169"/>
      <c r="AF405" s="169"/>
      <c r="AG405" s="169"/>
      <c r="AH405" s="169"/>
      <c r="AI405" s="245"/>
      <c r="AJ405" s="246"/>
      <c r="AK405" s="246"/>
      <c r="AL405" s="247"/>
      <c r="AM405" s="98"/>
      <c r="AN405" s="98"/>
      <c r="AO405" s="98"/>
      <c r="AP405" s="98"/>
    </row>
    <row r="406" spans="5:52" ht="14.1" customHeight="1" x14ac:dyDescent="0.25">
      <c r="E406" s="254">
        <v>1</v>
      </c>
      <c r="F406" s="237"/>
      <c r="G406" s="254">
        <v>2</v>
      </c>
      <c r="H406" s="237"/>
      <c r="I406" s="98">
        <v>3</v>
      </c>
      <c r="J406" s="98"/>
      <c r="K406" s="98"/>
      <c r="L406" s="98"/>
      <c r="M406" s="98"/>
      <c r="N406" s="98"/>
      <c r="O406" s="98"/>
      <c r="P406" s="98"/>
      <c r="Q406" s="98"/>
      <c r="R406" s="98">
        <v>4</v>
      </c>
      <c r="S406" s="98"/>
      <c r="T406" s="98"/>
      <c r="U406" s="98"/>
      <c r="V406" s="98"/>
      <c r="W406" s="98"/>
      <c r="X406" s="98"/>
      <c r="Y406" s="98"/>
      <c r="Z406" s="98"/>
      <c r="AA406" s="98"/>
      <c r="AB406" s="98"/>
      <c r="AC406" s="98"/>
      <c r="AD406" s="98">
        <v>5</v>
      </c>
      <c r="AE406" s="98"/>
      <c r="AF406" s="98">
        <v>6</v>
      </c>
      <c r="AG406" s="98"/>
      <c r="AH406" s="98"/>
      <c r="AI406" s="236">
        <v>7</v>
      </c>
      <c r="AJ406" s="236"/>
      <c r="AK406" s="236"/>
      <c r="AL406" s="237"/>
      <c r="AM406" s="98">
        <v>8</v>
      </c>
      <c r="AN406" s="98"/>
      <c r="AO406" s="98"/>
      <c r="AP406" s="98"/>
    </row>
    <row r="407" spans="5:52" ht="14.1" customHeight="1" x14ac:dyDescent="0.25">
      <c r="E407" s="255"/>
      <c r="F407" s="239"/>
      <c r="G407" s="255"/>
      <c r="H407" s="239"/>
      <c r="I407" s="98"/>
      <c r="J407" s="98"/>
      <c r="K407" s="98"/>
      <c r="L407" s="98"/>
      <c r="M407" s="98"/>
      <c r="N407" s="98"/>
      <c r="O407" s="98"/>
      <c r="P407" s="98"/>
      <c r="Q407" s="98"/>
      <c r="R407" s="98"/>
      <c r="S407" s="98"/>
      <c r="T407" s="98"/>
      <c r="U407" s="98"/>
      <c r="V407" s="98"/>
      <c r="W407" s="98"/>
      <c r="X407" s="98"/>
      <c r="Y407" s="98"/>
      <c r="Z407" s="98"/>
      <c r="AA407" s="98"/>
      <c r="AB407" s="98"/>
      <c r="AC407" s="98"/>
      <c r="AD407" s="98"/>
      <c r="AE407" s="98"/>
      <c r="AF407" s="98"/>
      <c r="AG407" s="98"/>
      <c r="AH407" s="98"/>
      <c r="AI407" s="238"/>
      <c r="AJ407" s="238"/>
      <c r="AK407" s="238"/>
      <c r="AL407" s="239"/>
      <c r="AM407" s="98"/>
      <c r="AN407" s="98"/>
      <c r="AO407" s="98"/>
      <c r="AP407" s="98"/>
    </row>
    <row r="408" spans="5:52" ht="14.1" hidden="1" customHeight="1" x14ac:dyDescent="0.25">
      <c r="E408" s="124" t="str">
        <f>"6.1."&amp;TEXT(AZ408,"0")</f>
        <v>6.1.1</v>
      </c>
      <c r="F408" s="125"/>
      <c r="G408" s="130" t="s">
        <v>144</v>
      </c>
      <c r="H408" s="131"/>
      <c r="I408" s="102" t="s">
        <v>146</v>
      </c>
      <c r="J408" s="102"/>
      <c r="K408" s="102"/>
      <c r="L408" s="102"/>
      <c r="M408" s="102"/>
      <c r="N408" s="102"/>
      <c r="O408" s="102"/>
      <c r="P408" s="102"/>
      <c r="Q408" s="102"/>
      <c r="R408" s="103"/>
      <c r="S408" s="103"/>
      <c r="T408" s="103"/>
      <c r="U408" s="103"/>
      <c r="V408" s="103"/>
      <c r="W408" s="103"/>
      <c r="X408" s="103"/>
      <c r="Y408" s="103"/>
      <c r="Z408" s="103"/>
      <c r="AA408" s="103"/>
      <c r="AB408" s="103"/>
      <c r="AC408" s="103"/>
      <c r="AD408" s="104"/>
      <c r="AE408" s="104"/>
      <c r="AF408" s="104"/>
      <c r="AG408" s="104"/>
      <c r="AH408" s="104"/>
      <c r="AI408" s="116"/>
      <c r="AJ408" s="116"/>
      <c r="AK408" s="116"/>
      <c r="AL408" s="117"/>
      <c r="AM408" s="103"/>
      <c r="AN408" s="103"/>
      <c r="AO408" s="103"/>
      <c r="AP408" s="103"/>
      <c r="AZ408" s="5">
        <f>IF(AZ235=TRUE,1,0)</f>
        <v>1</v>
      </c>
    </row>
    <row r="409" spans="5:52" ht="14.1" hidden="1" customHeight="1" x14ac:dyDescent="0.25">
      <c r="E409" s="126"/>
      <c r="F409" s="127"/>
      <c r="G409" s="132"/>
      <c r="H409" s="133"/>
      <c r="I409" s="102"/>
      <c r="J409" s="102"/>
      <c r="K409" s="102"/>
      <c r="L409" s="102"/>
      <c r="M409" s="102"/>
      <c r="N409" s="102"/>
      <c r="O409" s="102"/>
      <c r="P409" s="102"/>
      <c r="Q409" s="102"/>
      <c r="R409" s="103"/>
      <c r="S409" s="103"/>
      <c r="T409" s="103"/>
      <c r="U409" s="103"/>
      <c r="V409" s="103"/>
      <c r="W409" s="103"/>
      <c r="X409" s="103"/>
      <c r="Y409" s="103"/>
      <c r="Z409" s="103"/>
      <c r="AA409" s="103"/>
      <c r="AB409" s="103"/>
      <c r="AC409" s="103"/>
      <c r="AD409" s="104"/>
      <c r="AE409" s="104"/>
      <c r="AF409" s="104"/>
      <c r="AG409" s="104"/>
      <c r="AH409" s="104"/>
      <c r="AI409" s="118"/>
      <c r="AJ409" s="118"/>
      <c r="AK409" s="118"/>
      <c r="AL409" s="119"/>
      <c r="AM409" s="103"/>
      <c r="AN409" s="103"/>
      <c r="AO409" s="103"/>
      <c r="AP409" s="103"/>
    </row>
    <row r="410" spans="5:52" ht="14.1" hidden="1" customHeight="1" x14ac:dyDescent="0.25">
      <c r="E410" s="128"/>
      <c r="F410" s="129"/>
      <c r="G410" s="134"/>
      <c r="H410" s="135"/>
      <c r="I410" s="102"/>
      <c r="J410" s="102"/>
      <c r="K410" s="102"/>
      <c r="L410" s="102"/>
      <c r="M410" s="102"/>
      <c r="N410" s="102"/>
      <c r="O410" s="102"/>
      <c r="P410" s="102"/>
      <c r="Q410" s="102"/>
      <c r="R410" s="103"/>
      <c r="S410" s="103"/>
      <c r="T410" s="103"/>
      <c r="U410" s="103"/>
      <c r="V410" s="103"/>
      <c r="W410" s="103"/>
      <c r="X410" s="103"/>
      <c r="Y410" s="103"/>
      <c r="Z410" s="103"/>
      <c r="AA410" s="103"/>
      <c r="AB410" s="103"/>
      <c r="AC410" s="103"/>
      <c r="AD410" s="104"/>
      <c r="AE410" s="104"/>
      <c r="AF410" s="104"/>
      <c r="AG410" s="104"/>
      <c r="AH410" s="104"/>
      <c r="AI410" s="120"/>
      <c r="AJ410" s="120"/>
      <c r="AK410" s="120"/>
      <c r="AL410" s="121"/>
      <c r="AM410" s="103"/>
      <c r="AN410" s="103"/>
      <c r="AO410" s="103"/>
      <c r="AP410" s="103"/>
    </row>
    <row r="411" spans="5:52" ht="14.1" hidden="1" customHeight="1" x14ac:dyDescent="0.25">
      <c r="E411" s="124" t="str">
        <f>"6.1."&amp;TEXT(AZ411,"0")</f>
        <v>6.1.2</v>
      </c>
      <c r="F411" s="125"/>
      <c r="G411" s="130" t="s">
        <v>145</v>
      </c>
      <c r="H411" s="131"/>
      <c r="I411" s="102" t="s">
        <v>147</v>
      </c>
      <c r="J411" s="102"/>
      <c r="K411" s="102"/>
      <c r="L411" s="102"/>
      <c r="M411" s="102"/>
      <c r="N411" s="102"/>
      <c r="O411" s="102"/>
      <c r="P411" s="102"/>
      <c r="Q411" s="102"/>
      <c r="R411" s="103"/>
      <c r="S411" s="103"/>
      <c r="T411" s="103"/>
      <c r="U411" s="103"/>
      <c r="V411" s="103"/>
      <c r="W411" s="103"/>
      <c r="X411" s="103"/>
      <c r="Y411" s="103"/>
      <c r="Z411" s="103"/>
      <c r="AA411" s="103"/>
      <c r="AB411" s="103"/>
      <c r="AC411" s="103"/>
      <c r="AD411" s="104"/>
      <c r="AE411" s="104"/>
      <c r="AF411" s="104"/>
      <c r="AG411" s="104"/>
      <c r="AH411" s="104"/>
      <c r="AI411" s="116"/>
      <c r="AJ411" s="116"/>
      <c r="AK411" s="116"/>
      <c r="AL411" s="117"/>
      <c r="AM411" s="103"/>
      <c r="AN411" s="103"/>
      <c r="AO411" s="103"/>
      <c r="AP411" s="103"/>
      <c r="AZ411" s="5">
        <f>AZ408+IF(AZ238=TRUE,1,0)</f>
        <v>2</v>
      </c>
    </row>
    <row r="412" spans="5:52" ht="14.1" hidden="1" customHeight="1" x14ac:dyDescent="0.25">
      <c r="E412" s="126"/>
      <c r="F412" s="127"/>
      <c r="G412" s="132"/>
      <c r="H412" s="133"/>
      <c r="I412" s="102"/>
      <c r="J412" s="102"/>
      <c r="K412" s="102"/>
      <c r="L412" s="102"/>
      <c r="M412" s="102"/>
      <c r="N412" s="102"/>
      <c r="O412" s="102"/>
      <c r="P412" s="102"/>
      <c r="Q412" s="102"/>
      <c r="R412" s="103"/>
      <c r="S412" s="103"/>
      <c r="T412" s="103"/>
      <c r="U412" s="103"/>
      <c r="V412" s="103"/>
      <c r="W412" s="103"/>
      <c r="X412" s="103"/>
      <c r="Y412" s="103"/>
      <c r="Z412" s="103"/>
      <c r="AA412" s="103"/>
      <c r="AB412" s="103"/>
      <c r="AC412" s="103"/>
      <c r="AD412" s="104"/>
      <c r="AE412" s="104"/>
      <c r="AF412" s="104"/>
      <c r="AG412" s="104"/>
      <c r="AH412" s="104"/>
      <c r="AI412" s="118"/>
      <c r="AJ412" s="118"/>
      <c r="AK412" s="118"/>
      <c r="AL412" s="119"/>
      <c r="AM412" s="103"/>
      <c r="AN412" s="103"/>
      <c r="AO412" s="103"/>
      <c r="AP412" s="103"/>
    </row>
    <row r="413" spans="5:52" ht="14.1" hidden="1" customHeight="1" x14ac:dyDescent="0.25">
      <c r="E413" s="126"/>
      <c r="F413" s="127"/>
      <c r="G413" s="132"/>
      <c r="H413" s="133"/>
      <c r="I413" s="102"/>
      <c r="J413" s="102"/>
      <c r="K413" s="102"/>
      <c r="L413" s="102"/>
      <c r="M413" s="102"/>
      <c r="N413" s="102"/>
      <c r="O413" s="102"/>
      <c r="P413" s="102"/>
      <c r="Q413" s="102"/>
      <c r="R413" s="103"/>
      <c r="S413" s="103"/>
      <c r="T413" s="103"/>
      <c r="U413" s="103"/>
      <c r="V413" s="103"/>
      <c r="W413" s="103"/>
      <c r="X413" s="103"/>
      <c r="Y413" s="103"/>
      <c r="Z413" s="103"/>
      <c r="AA413" s="103"/>
      <c r="AB413" s="103"/>
      <c r="AC413" s="103"/>
      <c r="AD413" s="104"/>
      <c r="AE413" s="104"/>
      <c r="AF413" s="104"/>
      <c r="AG413" s="104"/>
      <c r="AH413" s="104"/>
      <c r="AI413" s="118"/>
      <c r="AJ413" s="118"/>
      <c r="AK413" s="118"/>
      <c r="AL413" s="119"/>
      <c r="AM413" s="103"/>
      <c r="AN413" s="103"/>
      <c r="AO413" s="103"/>
      <c r="AP413" s="103"/>
    </row>
    <row r="414" spans="5:52" ht="14.1" hidden="1" customHeight="1" x14ac:dyDescent="0.25">
      <c r="E414" s="128"/>
      <c r="F414" s="129"/>
      <c r="G414" s="134"/>
      <c r="H414" s="135"/>
      <c r="I414" s="102"/>
      <c r="J414" s="102"/>
      <c r="K414" s="102"/>
      <c r="L414" s="102"/>
      <c r="M414" s="102"/>
      <c r="N414" s="102"/>
      <c r="O414" s="102"/>
      <c r="P414" s="102"/>
      <c r="Q414" s="102"/>
      <c r="R414" s="103"/>
      <c r="S414" s="103"/>
      <c r="T414" s="103"/>
      <c r="U414" s="103"/>
      <c r="V414" s="103"/>
      <c r="W414" s="103"/>
      <c r="X414" s="103"/>
      <c r="Y414" s="103"/>
      <c r="Z414" s="103"/>
      <c r="AA414" s="103"/>
      <c r="AB414" s="103"/>
      <c r="AC414" s="103"/>
      <c r="AD414" s="104"/>
      <c r="AE414" s="104"/>
      <c r="AF414" s="104"/>
      <c r="AG414" s="104"/>
      <c r="AH414" s="104"/>
      <c r="AI414" s="120"/>
      <c r="AJ414" s="120"/>
      <c r="AK414" s="120"/>
      <c r="AL414" s="121"/>
      <c r="AM414" s="103"/>
      <c r="AN414" s="103"/>
      <c r="AO414" s="103"/>
      <c r="AP414" s="103"/>
    </row>
    <row r="415" spans="5:52" ht="14.1" hidden="1" customHeight="1" x14ac:dyDescent="0.25">
      <c r="E415" s="124" t="str">
        <f>"6.1."&amp;TEXT(AZ415,"0")</f>
        <v>6.1.3</v>
      </c>
      <c r="F415" s="125"/>
      <c r="G415" s="130" t="s">
        <v>150</v>
      </c>
      <c r="H415" s="131"/>
      <c r="I415" s="102" t="s">
        <v>149</v>
      </c>
      <c r="J415" s="102"/>
      <c r="K415" s="102"/>
      <c r="L415" s="102"/>
      <c r="M415" s="102"/>
      <c r="N415" s="102"/>
      <c r="O415" s="102"/>
      <c r="P415" s="102"/>
      <c r="Q415" s="102"/>
      <c r="R415" s="103"/>
      <c r="S415" s="103"/>
      <c r="T415" s="103"/>
      <c r="U415" s="103"/>
      <c r="V415" s="103"/>
      <c r="W415" s="103"/>
      <c r="X415" s="103"/>
      <c r="Y415" s="103"/>
      <c r="Z415" s="103"/>
      <c r="AA415" s="103"/>
      <c r="AB415" s="103"/>
      <c r="AC415" s="103"/>
      <c r="AD415" s="104"/>
      <c r="AE415" s="104"/>
      <c r="AF415" s="104"/>
      <c r="AG415" s="104"/>
      <c r="AH415" s="104"/>
      <c r="AI415" s="116"/>
      <c r="AJ415" s="116"/>
      <c r="AK415" s="116"/>
      <c r="AL415" s="117"/>
      <c r="AM415" s="103"/>
      <c r="AN415" s="103"/>
      <c r="AO415" s="103"/>
      <c r="AP415" s="103"/>
      <c r="AZ415" s="5">
        <f>AZ411+IF(AZ243=TRUE,1,0)</f>
        <v>3</v>
      </c>
    </row>
    <row r="416" spans="5:52" ht="14.1" hidden="1" customHeight="1" x14ac:dyDescent="0.25">
      <c r="E416" s="126"/>
      <c r="F416" s="127"/>
      <c r="G416" s="132"/>
      <c r="H416" s="133"/>
      <c r="I416" s="102"/>
      <c r="J416" s="102"/>
      <c r="K416" s="102"/>
      <c r="L416" s="102"/>
      <c r="M416" s="102"/>
      <c r="N416" s="102"/>
      <c r="O416" s="102"/>
      <c r="P416" s="102"/>
      <c r="Q416" s="102"/>
      <c r="R416" s="103"/>
      <c r="S416" s="103"/>
      <c r="T416" s="103"/>
      <c r="U416" s="103"/>
      <c r="V416" s="103"/>
      <c r="W416" s="103"/>
      <c r="X416" s="103"/>
      <c r="Y416" s="103"/>
      <c r="Z416" s="103"/>
      <c r="AA416" s="103"/>
      <c r="AB416" s="103"/>
      <c r="AC416" s="103"/>
      <c r="AD416" s="104"/>
      <c r="AE416" s="104"/>
      <c r="AF416" s="104"/>
      <c r="AG416" s="104"/>
      <c r="AH416" s="104"/>
      <c r="AI416" s="118"/>
      <c r="AJ416" s="118"/>
      <c r="AK416" s="118"/>
      <c r="AL416" s="119"/>
      <c r="AM416" s="103"/>
      <c r="AN416" s="103"/>
      <c r="AO416" s="103"/>
      <c r="AP416" s="103"/>
    </row>
    <row r="417" spans="5:52" ht="14.1" hidden="1" customHeight="1" x14ac:dyDescent="0.25">
      <c r="E417" s="126"/>
      <c r="F417" s="127"/>
      <c r="G417" s="132"/>
      <c r="H417" s="133"/>
      <c r="I417" s="102"/>
      <c r="J417" s="102"/>
      <c r="K417" s="102"/>
      <c r="L417" s="102"/>
      <c r="M417" s="102"/>
      <c r="N417" s="102"/>
      <c r="O417" s="102"/>
      <c r="P417" s="102"/>
      <c r="Q417" s="102"/>
      <c r="R417" s="103"/>
      <c r="S417" s="103"/>
      <c r="T417" s="103"/>
      <c r="U417" s="103"/>
      <c r="V417" s="103"/>
      <c r="W417" s="103"/>
      <c r="X417" s="103"/>
      <c r="Y417" s="103"/>
      <c r="Z417" s="103"/>
      <c r="AA417" s="103"/>
      <c r="AB417" s="103"/>
      <c r="AC417" s="103"/>
      <c r="AD417" s="104"/>
      <c r="AE417" s="104"/>
      <c r="AF417" s="104"/>
      <c r="AG417" s="104"/>
      <c r="AH417" s="104"/>
      <c r="AI417" s="118"/>
      <c r="AJ417" s="118"/>
      <c r="AK417" s="118"/>
      <c r="AL417" s="119"/>
      <c r="AM417" s="103"/>
      <c r="AN417" s="103"/>
      <c r="AO417" s="103"/>
      <c r="AP417" s="103"/>
    </row>
    <row r="418" spans="5:52" ht="14.1" hidden="1" customHeight="1" x14ac:dyDescent="0.25">
      <c r="E418" s="126"/>
      <c r="F418" s="127"/>
      <c r="G418" s="132"/>
      <c r="H418" s="133"/>
      <c r="I418" s="102"/>
      <c r="J418" s="102"/>
      <c r="K418" s="102"/>
      <c r="L418" s="102"/>
      <c r="M418" s="102"/>
      <c r="N418" s="102"/>
      <c r="O418" s="102"/>
      <c r="P418" s="102"/>
      <c r="Q418" s="102"/>
      <c r="R418" s="103"/>
      <c r="S418" s="103"/>
      <c r="T418" s="103"/>
      <c r="U418" s="103"/>
      <c r="V418" s="103"/>
      <c r="W418" s="103"/>
      <c r="X418" s="103"/>
      <c r="Y418" s="103"/>
      <c r="Z418" s="103"/>
      <c r="AA418" s="103"/>
      <c r="AB418" s="103"/>
      <c r="AC418" s="103"/>
      <c r="AD418" s="104"/>
      <c r="AE418" s="104"/>
      <c r="AF418" s="104"/>
      <c r="AG418" s="104"/>
      <c r="AH418" s="104"/>
      <c r="AI418" s="118"/>
      <c r="AJ418" s="118"/>
      <c r="AK418" s="118"/>
      <c r="AL418" s="119"/>
      <c r="AM418" s="103"/>
      <c r="AN418" s="103"/>
      <c r="AO418" s="103"/>
      <c r="AP418" s="103"/>
    </row>
    <row r="419" spans="5:52" ht="14.1" hidden="1" customHeight="1" x14ac:dyDescent="0.25">
      <c r="E419" s="126"/>
      <c r="F419" s="127"/>
      <c r="G419" s="132"/>
      <c r="H419" s="133"/>
      <c r="I419" s="102"/>
      <c r="J419" s="102"/>
      <c r="K419" s="102"/>
      <c r="L419" s="102"/>
      <c r="M419" s="102"/>
      <c r="N419" s="102"/>
      <c r="O419" s="102"/>
      <c r="P419" s="102"/>
      <c r="Q419" s="102"/>
      <c r="R419" s="103"/>
      <c r="S419" s="103"/>
      <c r="T419" s="103"/>
      <c r="U419" s="103"/>
      <c r="V419" s="103"/>
      <c r="W419" s="103"/>
      <c r="X419" s="103"/>
      <c r="Y419" s="103"/>
      <c r="Z419" s="103"/>
      <c r="AA419" s="103"/>
      <c r="AB419" s="103"/>
      <c r="AC419" s="103"/>
      <c r="AD419" s="104"/>
      <c r="AE419" s="104"/>
      <c r="AF419" s="104"/>
      <c r="AG419" s="104"/>
      <c r="AH419" s="104"/>
      <c r="AI419" s="118"/>
      <c r="AJ419" s="118"/>
      <c r="AK419" s="118"/>
      <c r="AL419" s="119"/>
      <c r="AM419" s="103"/>
      <c r="AN419" s="103"/>
      <c r="AO419" s="103"/>
      <c r="AP419" s="103"/>
    </row>
    <row r="420" spans="5:52" ht="14.1" hidden="1" customHeight="1" x14ac:dyDescent="0.25">
      <c r="E420" s="126"/>
      <c r="F420" s="127"/>
      <c r="G420" s="132"/>
      <c r="H420" s="133"/>
      <c r="I420" s="102"/>
      <c r="J420" s="102"/>
      <c r="K420" s="102"/>
      <c r="L420" s="102"/>
      <c r="M420" s="102"/>
      <c r="N420" s="102"/>
      <c r="O420" s="102"/>
      <c r="P420" s="102"/>
      <c r="Q420" s="102"/>
      <c r="R420" s="103"/>
      <c r="S420" s="103"/>
      <c r="T420" s="103"/>
      <c r="U420" s="103"/>
      <c r="V420" s="103"/>
      <c r="W420" s="103"/>
      <c r="X420" s="103"/>
      <c r="Y420" s="103"/>
      <c r="Z420" s="103"/>
      <c r="AA420" s="103"/>
      <c r="AB420" s="103"/>
      <c r="AC420" s="103"/>
      <c r="AD420" s="104"/>
      <c r="AE420" s="104"/>
      <c r="AF420" s="104"/>
      <c r="AG420" s="104"/>
      <c r="AH420" s="104"/>
      <c r="AI420" s="118"/>
      <c r="AJ420" s="118"/>
      <c r="AK420" s="118"/>
      <c r="AL420" s="119"/>
      <c r="AM420" s="103"/>
      <c r="AN420" s="103"/>
      <c r="AO420" s="103"/>
      <c r="AP420" s="103"/>
    </row>
    <row r="421" spans="5:52" ht="14.1" hidden="1" customHeight="1" x14ac:dyDescent="0.25">
      <c r="E421" s="128"/>
      <c r="F421" s="129"/>
      <c r="G421" s="134"/>
      <c r="H421" s="135"/>
      <c r="I421" s="102"/>
      <c r="J421" s="102"/>
      <c r="K421" s="102"/>
      <c r="L421" s="102"/>
      <c r="M421" s="102"/>
      <c r="N421" s="102"/>
      <c r="O421" s="102"/>
      <c r="P421" s="102"/>
      <c r="Q421" s="102"/>
      <c r="R421" s="103"/>
      <c r="S421" s="103"/>
      <c r="T421" s="103"/>
      <c r="U421" s="103"/>
      <c r="V421" s="103"/>
      <c r="W421" s="103"/>
      <c r="X421" s="103"/>
      <c r="Y421" s="103"/>
      <c r="Z421" s="103"/>
      <c r="AA421" s="103"/>
      <c r="AB421" s="103"/>
      <c r="AC421" s="103"/>
      <c r="AD421" s="104"/>
      <c r="AE421" s="104"/>
      <c r="AF421" s="104"/>
      <c r="AG421" s="104"/>
      <c r="AH421" s="104"/>
      <c r="AI421" s="120"/>
      <c r="AJ421" s="120"/>
      <c r="AK421" s="120"/>
      <c r="AL421" s="121"/>
      <c r="AM421" s="103"/>
      <c r="AN421" s="103"/>
      <c r="AO421" s="103"/>
      <c r="AP421" s="103"/>
    </row>
    <row r="422" spans="5:52" ht="14.1" hidden="1" customHeight="1" x14ac:dyDescent="0.25">
      <c r="E422" s="124" t="str">
        <f>"6.1."&amp;TEXT(AZ422,"0")</f>
        <v>6.1.4</v>
      </c>
      <c r="F422" s="125"/>
      <c r="G422" s="130" t="s">
        <v>152</v>
      </c>
      <c r="H422" s="131"/>
      <c r="I422" s="102" t="s">
        <v>153</v>
      </c>
      <c r="J422" s="102"/>
      <c r="K422" s="102"/>
      <c r="L422" s="102"/>
      <c r="M422" s="102"/>
      <c r="N422" s="102"/>
      <c r="O422" s="102"/>
      <c r="P422" s="102"/>
      <c r="Q422" s="102"/>
      <c r="R422" s="103"/>
      <c r="S422" s="103"/>
      <c r="T422" s="103"/>
      <c r="U422" s="103"/>
      <c r="V422" s="103"/>
      <c r="W422" s="103"/>
      <c r="X422" s="103"/>
      <c r="Y422" s="103"/>
      <c r="Z422" s="103"/>
      <c r="AA422" s="103"/>
      <c r="AB422" s="103"/>
      <c r="AC422" s="103"/>
      <c r="AD422" s="104"/>
      <c r="AE422" s="104"/>
      <c r="AF422" s="104"/>
      <c r="AG422" s="104"/>
      <c r="AH422" s="104"/>
      <c r="AI422" s="116"/>
      <c r="AJ422" s="116"/>
      <c r="AK422" s="116"/>
      <c r="AL422" s="117"/>
      <c r="AM422" s="106"/>
      <c r="AN422" s="106"/>
      <c r="AO422" s="106"/>
      <c r="AP422" s="106"/>
      <c r="AZ422" s="5">
        <f>AZ415+IF(AZ251=TRUE,1,0)</f>
        <v>4</v>
      </c>
    </row>
    <row r="423" spans="5:52" ht="14.1" hidden="1" customHeight="1" x14ac:dyDescent="0.25">
      <c r="E423" s="126"/>
      <c r="F423" s="127"/>
      <c r="G423" s="132"/>
      <c r="H423" s="133"/>
      <c r="I423" s="102"/>
      <c r="J423" s="102"/>
      <c r="K423" s="102"/>
      <c r="L423" s="102"/>
      <c r="M423" s="102"/>
      <c r="N423" s="102"/>
      <c r="O423" s="102"/>
      <c r="P423" s="102"/>
      <c r="Q423" s="102"/>
      <c r="R423" s="103"/>
      <c r="S423" s="103"/>
      <c r="T423" s="103"/>
      <c r="U423" s="103"/>
      <c r="V423" s="103"/>
      <c r="W423" s="103"/>
      <c r="X423" s="103"/>
      <c r="Y423" s="103"/>
      <c r="Z423" s="103"/>
      <c r="AA423" s="103"/>
      <c r="AB423" s="103"/>
      <c r="AC423" s="103"/>
      <c r="AD423" s="104"/>
      <c r="AE423" s="104"/>
      <c r="AF423" s="104"/>
      <c r="AG423" s="104"/>
      <c r="AH423" s="104"/>
      <c r="AI423" s="118"/>
      <c r="AJ423" s="118"/>
      <c r="AK423" s="118"/>
      <c r="AL423" s="119"/>
      <c r="AM423" s="106"/>
      <c r="AN423" s="106"/>
      <c r="AO423" s="106"/>
      <c r="AP423" s="106"/>
    </row>
    <row r="424" spans="5:52" ht="14.1" hidden="1" customHeight="1" x14ac:dyDescent="0.25">
      <c r="E424" s="126"/>
      <c r="F424" s="127"/>
      <c r="G424" s="132"/>
      <c r="H424" s="133"/>
      <c r="I424" s="102"/>
      <c r="J424" s="102"/>
      <c r="K424" s="102"/>
      <c r="L424" s="102"/>
      <c r="M424" s="102"/>
      <c r="N424" s="102"/>
      <c r="O424" s="102"/>
      <c r="P424" s="102"/>
      <c r="Q424" s="102"/>
      <c r="R424" s="103"/>
      <c r="S424" s="103"/>
      <c r="T424" s="103"/>
      <c r="U424" s="103"/>
      <c r="V424" s="103"/>
      <c r="W424" s="103"/>
      <c r="X424" s="103"/>
      <c r="Y424" s="103"/>
      <c r="Z424" s="103"/>
      <c r="AA424" s="103"/>
      <c r="AB424" s="103"/>
      <c r="AC424" s="103"/>
      <c r="AD424" s="104"/>
      <c r="AE424" s="104"/>
      <c r="AF424" s="104"/>
      <c r="AG424" s="104"/>
      <c r="AH424" s="104"/>
      <c r="AI424" s="118"/>
      <c r="AJ424" s="118"/>
      <c r="AK424" s="118"/>
      <c r="AL424" s="119"/>
      <c r="AM424" s="106"/>
      <c r="AN424" s="106"/>
      <c r="AO424" s="106"/>
      <c r="AP424" s="106"/>
    </row>
    <row r="425" spans="5:52" ht="14.1" hidden="1" customHeight="1" x14ac:dyDescent="0.25">
      <c r="E425" s="126"/>
      <c r="F425" s="127"/>
      <c r="G425" s="132"/>
      <c r="H425" s="133"/>
      <c r="I425" s="102"/>
      <c r="J425" s="102"/>
      <c r="K425" s="102"/>
      <c r="L425" s="102"/>
      <c r="M425" s="102"/>
      <c r="N425" s="102"/>
      <c r="O425" s="102"/>
      <c r="P425" s="102"/>
      <c r="Q425" s="102"/>
      <c r="R425" s="103"/>
      <c r="S425" s="103"/>
      <c r="T425" s="103"/>
      <c r="U425" s="103"/>
      <c r="V425" s="103"/>
      <c r="W425" s="103"/>
      <c r="X425" s="103"/>
      <c r="Y425" s="103"/>
      <c r="Z425" s="103"/>
      <c r="AA425" s="103"/>
      <c r="AB425" s="103"/>
      <c r="AC425" s="103"/>
      <c r="AD425" s="104"/>
      <c r="AE425" s="104"/>
      <c r="AF425" s="104"/>
      <c r="AG425" s="104"/>
      <c r="AH425" s="104"/>
      <c r="AI425" s="118"/>
      <c r="AJ425" s="118"/>
      <c r="AK425" s="118"/>
      <c r="AL425" s="119"/>
      <c r="AM425" s="106"/>
      <c r="AN425" s="106"/>
      <c r="AO425" s="106"/>
      <c r="AP425" s="106"/>
    </row>
    <row r="426" spans="5:52" ht="14.1" hidden="1" customHeight="1" x14ac:dyDescent="0.25">
      <c r="E426" s="126"/>
      <c r="F426" s="127"/>
      <c r="G426" s="132"/>
      <c r="H426" s="133"/>
      <c r="I426" s="102"/>
      <c r="J426" s="102"/>
      <c r="K426" s="102"/>
      <c r="L426" s="102"/>
      <c r="M426" s="102"/>
      <c r="N426" s="102"/>
      <c r="O426" s="102"/>
      <c r="P426" s="102"/>
      <c r="Q426" s="102"/>
      <c r="R426" s="103"/>
      <c r="S426" s="103"/>
      <c r="T426" s="103"/>
      <c r="U426" s="103"/>
      <c r="V426" s="103"/>
      <c r="W426" s="103"/>
      <c r="X426" s="103"/>
      <c r="Y426" s="103"/>
      <c r="Z426" s="103"/>
      <c r="AA426" s="103"/>
      <c r="AB426" s="103"/>
      <c r="AC426" s="103"/>
      <c r="AD426" s="104"/>
      <c r="AE426" s="104"/>
      <c r="AF426" s="104"/>
      <c r="AG426" s="104"/>
      <c r="AH426" s="104"/>
      <c r="AI426" s="118"/>
      <c r="AJ426" s="118"/>
      <c r="AK426" s="118"/>
      <c r="AL426" s="119"/>
      <c r="AM426" s="106"/>
      <c r="AN426" s="106"/>
      <c r="AO426" s="106"/>
      <c r="AP426" s="106"/>
    </row>
    <row r="427" spans="5:52" ht="14.1" hidden="1" customHeight="1" x14ac:dyDescent="0.25">
      <c r="E427" s="128"/>
      <c r="F427" s="129"/>
      <c r="G427" s="134"/>
      <c r="H427" s="135"/>
      <c r="I427" s="102"/>
      <c r="J427" s="102"/>
      <c r="K427" s="102"/>
      <c r="L427" s="102"/>
      <c r="M427" s="102"/>
      <c r="N427" s="102"/>
      <c r="O427" s="102"/>
      <c r="P427" s="102"/>
      <c r="Q427" s="102"/>
      <c r="R427" s="103"/>
      <c r="S427" s="103"/>
      <c r="T427" s="103"/>
      <c r="U427" s="103"/>
      <c r="V427" s="103"/>
      <c r="W427" s="103"/>
      <c r="X427" s="103"/>
      <c r="Y427" s="103"/>
      <c r="Z427" s="103"/>
      <c r="AA427" s="103"/>
      <c r="AB427" s="103"/>
      <c r="AC427" s="103"/>
      <c r="AD427" s="104"/>
      <c r="AE427" s="104"/>
      <c r="AF427" s="104"/>
      <c r="AG427" s="104"/>
      <c r="AH427" s="104"/>
      <c r="AI427" s="120"/>
      <c r="AJ427" s="120"/>
      <c r="AK427" s="120"/>
      <c r="AL427" s="121"/>
      <c r="AM427" s="106"/>
      <c r="AN427" s="106"/>
      <c r="AO427" s="106"/>
      <c r="AP427" s="106"/>
    </row>
    <row r="428" spans="5:52" ht="14.1" hidden="1" customHeight="1" x14ac:dyDescent="0.25">
      <c r="E428" s="124" t="str">
        <f>"6.1."&amp;TEXT(AZ428,"0")</f>
        <v>6.1.5</v>
      </c>
      <c r="F428" s="125"/>
      <c r="G428" s="130" t="s">
        <v>154</v>
      </c>
      <c r="H428" s="131"/>
      <c r="I428" s="102" t="s">
        <v>156</v>
      </c>
      <c r="J428" s="102"/>
      <c r="K428" s="102"/>
      <c r="L428" s="102"/>
      <c r="M428" s="102"/>
      <c r="N428" s="102"/>
      <c r="O428" s="102"/>
      <c r="P428" s="102"/>
      <c r="Q428" s="102"/>
      <c r="R428" s="103"/>
      <c r="S428" s="103"/>
      <c r="T428" s="103"/>
      <c r="U428" s="103"/>
      <c r="V428" s="103"/>
      <c r="W428" s="103"/>
      <c r="X428" s="103"/>
      <c r="Y428" s="103"/>
      <c r="Z428" s="103"/>
      <c r="AA428" s="103"/>
      <c r="AB428" s="103"/>
      <c r="AC428" s="103"/>
      <c r="AD428" s="104"/>
      <c r="AE428" s="104"/>
      <c r="AF428" s="104"/>
      <c r="AG428" s="104"/>
      <c r="AH428" s="104"/>
      <c r="AI428" s="116"/>
      <c r="AJ428" s="116"/>
      <c r="AK428" s="116"/>
      <c r="AL428" s="117"/>
      <c r="AM428" s="106"/>
      <c r="AN428" s="106"/>
      <c r="AO428" s="106"/>
      <c r="AP428" s="106"/>
      <c r="AZ428" s="5">
        <f>AZ422+IF(AZ256=TRUE,1,0)</f>
        <v>5</v>
      </c>
    </row>
    <row r="429" spans="5:52" ht="14.1" hidden="1" customHeight="1" x14ac:dyDescent="0.25">
      <c r="E429" s="126"/>
      <c r="F429" s="127"/>
      <c r="G429" s="132"/>
      <c r="H429" s="133"/>
      <c r="I429" s="102"/>
      <c r="J429" s="102"/>
      <c r="K429" s="102"/>
      <c r="L429" s="102"/>
      <c r="M429" s="102"/>
      <c r="N429" s="102"/>
      <c r="O429" s="102"/>
      <c r="P429" s="102"/>
      <c r="Q429" s="102"/>
      <c r="R429" s="103"/>
      <c r="S429" s="103"/>
      <c r="T429" s="103"/>
      <c r="U429" s="103"/>
      <c r="V429" s="103"/>
      <c r="W429" s="103"/>
      <c r="X429" s="103"/>
      <c r="Y429" s="103"/>
      <c r="Z429" s="103"/>
      <c r="AA429" s="103"/>
      <c r="AB429" s="103"/>
      <c r="AC429" s="103"/>
      <c r="AD429" s="104"/>
      <c r="AE429" s="104"/>
      <c r="AF429" s="104"/>
      <c r="AG429" s="104"/>
      <c r="AH429" s="104"/>
      <c r="AI429" s="118"/>
      <c r="AJ429" s="118"/>
      <c r="AK429" s="118"/>
      <c r="AL429" s="119"/>
      <c r="AM429" s="106"/>
      <c r="AN429" s="106"/>
      <c r="AO429" s="106"/>
      <c r="AP429" s="106"/>
    </row>
    <row r="430" spans="5:52" ht="14.1" hidden="1" customHeight="1" x14ac:dyDescent="0.25">
      <c r="E430" s="126"/>
      <c r="F430" s="127"/>
      <c r="G430" s="132"/>
      <c r="H430" s="133"/>
      <c r="I430" s="102"/>
      <c r="J430" s="102"/>
      <c r="K430" s="102"/>
      <c r="L430" s="102"/>
      <c r="M430" s="102"/>
      <c r="N430" s="102"/>
      <c r="O430" s="102"/>
      <c r="P430" s="102"/>
      <c r="Q430" s="102"/>
      <c r="R430" s="103"/>
      <c r="S430" s="103"/>
      <c r="T430" s="103"/>
      <c r="U430" s="103"/>
      <c r="V430" s="103"/>
      <c r="W430" s="103"/>
      <c r="X430" s="103"/>
      <c r="Y430" s="103"/>
      <c r="Z430" s="103"/>
      <c r="AA430" s="103"/>
      <c r="AB430" s="103"/>
      <c r="AC430" s="103"/>
      <c r="AD430" s="104"/>
      <c r="AE430" s="104"/>
      <c r="AF430" s="104"/>
      <c r="AG430" s="104"/>
      <c r="AH430" s="104"/>
      <c r="AI430" s="118"/>
      <c r="AJ430" s="118"/>
      <c r="AK430" s="118"/>
      <c r="AL430" s="119"/>
      <c r="AM430" s="106"/>
      <c r="AN430" s="106"/>
      <c r="AO430" s="106"/>
      <c r="AP430" s="106"/>
    </row>
    <row r="431" spans="5:52" ht="14.1" hidden="1" customHeight="1" x14ac:dyDescent="0.25">
      <c r="E431" s="126"/>
      <c r="F431" s="127"/>
      <c r="G431" s="132"/>
      <c r="H431" s="133"/>
      <c r="I431" s="102"/>
      <c r="J431" s="102"/>
      <c r="K431" s="102"/>
      <c r="L431" s="102"/>
      <c r="M431" s="102"/>
      <c r="N431" s="102"/>
      <c r="O431" s="102"/>
      <c r="P431" s="102"/>
      <c r="Q431" s="102"/>
      <c r="R431" s="103"/>
      <c r="S431" s="103"/>
      <c r="T431" s="103"/>
      <c r="U431" s="103"/>
      <c r="V431" s="103"/>
      <c r="W431" s="103"/>
      <c r="X431" s="103"/>
      <c r="Y431" s="103"/>
      <c r="Z431" s="103"/>
      <c r="AA431" s="103"/>
      <c r="AB431" s="103"/>
      <c r="AC431" s="103"/>
      <c r="AD431" s="104"/>
      <c r="AE431" s="104"/>
      <c r="AF431" s="104"/>
      <c r="AG431" s="104"/>
      <c r="AH431" s="104"/>
      <c r="AI431" s="118"/>
      <c r="AJ431" s="118"/>
      <c r="AK431" s="118"/>
      <c r="AL431" s="119"/>
      <c r="AM431" s="106"/>
      <c r="AN431" s="106"/>
      <c r="AO431" s="106"/>
      <c r="AP431" s="106"/>
    </row>
    <row r="432" spans="5:52" ht="14.1" hidden="1" customHeight="1" x14ac:dyDescent="0.25">
      <c r="E432" s="126"/>
      <c r="F432" s="127"/>
      <c r="G432" s="132"/>
      <c r="H432" s="133"/>
      <c r="I432" s="102"/>
      <c r="J432" s="102"/>
      <c r="K432" s="102"/>
      <c r="L432" s="102"/>
      <c r="M432" s="102"/>
      <c r="N432" s="102"/>
      <c r="O432" s="102"/>
      <c r="P432" s="102"/>
      <c r="Q432" s="102"/>
      <c r="R432" s="103"/>
      <c r="S432" s="103"/>
      <c r="T432" s="103"/>
      <c r="U432" s="103"/>
      <c r="V432" s="103"/>
      <c r="W432" s="103"/>
      <c r="X432" s="103"/>
      <c r="Y432" s="103"/>
      <c r="Z432" s="103"/>
      <c r="AA432" s="103"/>
      <c r="AB432" s="103"/>
      <c r="AC432" s="103"/>
      <c r="AD432" s="104"/>
      <c r="AE432" s="104"/>
      <c r="AF432" s="104"/>
      <c r="AG432" s="104"/>
      <c r="AH432" s="104"/>
      <c r="AI432" s="118"/>
      <c r="AJ432" s="118"/>
      <c r="AK432" s="118"/>
      <c r="AL432" s="119"/>
      <c r="AM432" s="106"/>
      <c r="AN432" s="106"/>
      <c r="AO432" s="106"/>
      <c r="AP432" s="106"/>
    </row>
    <row r="433" spans="5:52" ht="14.1" hidden="1" customHeight="1" x14ac:dyDescent="0.25">
      <c r="E433" s="128"/>
      <c r="F433" s="129"/>
      <c r="G433" s="134"/>
      <c r="H433" s="135"/>
      <c r="I433" s="102"/>
      <c r="J433" s="102"/>
      <c r="K433" s="102"/>
      <c r="L433" s="102"/>
      <c r="M433" s="102"/>
      <c r="N433" s="102"/>
      <c r="O433" s="102"/>
      <c r="P433" s="102"/>
      <c r="Q433" s="102"/>
      <c r="R433" s="103"/>
      <c r="S433" s="103"/>
      <c r="T433" s="103"/>
      <c r="U433" s="103"/>
      <c r="V433" s="103"/>
      <c r="W433" s="103"/>
      <c r="X433" s="103"/>
      <c r="Y433" s="103"/>
      <c r="Z433" s="103"/>
      <c r="AA433" s="103"/>
      <c r="AB433" s="103"/>
      <c r="AC433" s="103"/>
      <c r="AD433" s="104"/>
      <c r="AE433" s="104"/>
      <c r="AF433" s="104"/>
      <c r="AG433" s="104"/>
      <c r="AH433" s="104"/>
      <c r="AI433" s="120"/>
      <c r="AJ433" s="120"/>
      <c r="AK433" s="120"/>
      <c r="AL433" s="121"/>
      <c r="AM433" s="106"/>
      <c r="AN433" s="106"/>
      <c r="AO433" s="106"/>
      <c r="AP433" s="106"/>
    </row>
    <row r="434" spans="5:52" ht="14.1" hidden="1" customHeight="1" x14ac:dyDescent="0.25">
      <c r="E434" s="124" t="str">
        <f>"6.1."&amp;TEXT(AZ434,"0")</f>
        <v>6.1.6</v>
      </c>
      <c r="F434" s="125"/>
      <c r="G434" s="130" t="s">
        <v>155</v>
      </c>
      <c r="H434" s="131"/>
      <c r="I434" s="102" t="s">
        <v>157</v>
      </c>
      <c r="J434" s="102"/>
      <c r="K434" s="102"/>
      <c r="L434" s="102"/>
      <c r="M434" s="102"/>
      <c r="N434" s="102"/>
      <c r="O434" s="102"/>
      <c r="P434" s="102"/>
      <c r="Q434" s="102"/>
      <c r="R434" s="103"/>
      <c r="S434" s="103"/>
      <c r="T434" s="103"/>
      <c r="U434" s="103"/>
      <c r="V434" s="103"/>
      <c r="W434" s="103"/>
      <c r="X434" s="103"/>
      <c r="Y434" s="103"/>
      <c r="Z434" s="103"/>
      <c r="AA434" s="103"/>
      <c r="AB434" s="103"/>
      <c r="AC434" s="103"/>
      <c r="AD434" s="104"/>
      <c r="AE434" s="104"/>
      <c r="AF434" s="104"/>
      <c r="AG434" s="104"/>
      <c r="AH434" s="104"/>
      <c r="AI434" s="116"/>
      <c r="AJ434" s="116"/>
      <c r="AK434" s="116"/>
      <c r="AL434" s="117"/>
      <c r="AM434" s="106"/>
      <c r="AN434" s="106"/>
      <c r="AO434" s="106"/>
      <c r="AP434" s="106"/>
      <c r="AZ434" s="5">
        <f>AZ428+IF(AZ260=TRUE,1,0)</f>
        <v>6</v>
      </c>
    </row>
    <row r="435" spans="5:52" ht="14.1" hidden="1" customHeight="1" x14ac:dyDescent="0.25">
      <c r="E435" s="126"/>
      <c r="F435" s="127"/>
      <c r="G435" s="132"/>
      <c r="H435" s="133"/>
      <c r="I435" s="102"/>
      <c r="J435" s="102"/>
      <c r="K435" s="102"/>
      <c r="L435" s="102"/>
      <c r="M435" s="102"/>
      <c r="N435" s="102"/>
      <c r="O435" s="102"/>
      <c r="P435" s="102"/>
      <c r="Q435" s="102"/>
      <c r="R435" s="103"/>
      <c r="S435" s="103"/>
      <c r="T435" s="103"/>
      <c r="U435" s="103"/>
      <c r="V435" s="103"/>
      <c r="W435" s="103"/>
      <c r="X435" s="103"/>
      <c r="Y435" s="103"/>
      <c r="Z435" s="103"/>
      <c r="AA435" s="103"/>
      <c r="AB435" s="103"/>
      <c r="AC435" s="103"/>
      <c r="AD435" s="104"/>
      <c r="AE435" s="104"/>
      <c r="AF435" s="104"/>
      <c r="AG435" s="104"/>
      <c r="AH435" s="104"/>
      <c r="AI435" s="118"/>
      <c r="AJ435" s="118"/>
      <c r="AK435" s="118"/>
      <c r="AL435" s="119"/>
      <c r="AM435" s="106"/>
      <c r="AN435" s="106"/>
      <c r="AO435" s="106"/>
      <c r="AP435" s="106"/>
    </row>
    <row r="436" spans="5:52" ht="14.1" hidden="1" customHeight="1" x14ac:dyDescent="0.25">
      <c r="E436" s="126"/>
      <c r="F436" s="127"/>
      <c r="G436" s="132"/>
      <c r="H436" s="133"/>
      <c r="I436" s="102"/>
      <c r="J436" s="102"/>
      <c r="K436" s="102"/>
      <c r="L436" s="102"/>
      <c r="M436" s="102"/>
      <c r="N436" s="102"/>
      <c r="O436" s="102"/>
      <c r="P436" s="102"/>
      <c r="Q436" s="102"/>
      <c r="R436" s="103"/>
      <c r="S436" s="103"/>
      <c r="T436" s="103"/>
      <c r="U436" s="103"/>
      <c r="V436" s="103"/>
      <c r="W436" s="103"/>
      <c r="X436" s="103"/>
      <c r="Y436" s="103"/>
      <c r="Z436" s="103"/>
      <c r="AA436" s="103"/>
      <c r="AB436" s="103"/>
      <c r="AC436" s="103"/>
      <c r="AD436" s="104"/>
      <c r="AE436" s="104"/>
      <c r="AF436" s="104"/>
      <c r="AG436" s="104"/>
      <c r="AH436" s="104"/>
      <c r="AI436" s="118"/>
      <c r="AJ436" s="118"/>
      <c r="AK436" s="118"/>
      <c r="AL436" s="119"/>
      <c r="AM436" s="106"/>
      <c r="AN436" s="106"/>
      <c r="AO436" s="106"/>
      <c r="AP436" s="106"/>
    </row>
    <row r="437" spans="5:52" ht="14.1" hidden="1" customHeight="1" x14ac:dyDescent="0.25">
      <c r="E437" s="126"/>
      <c r="F437" s="127"/>
      <c r="G437" s="132"/>
      <c r="H437" s="133"/>
      <c r="I437" s="102"/>
      <c r="J437" s="102"/>
      <c r="K437" s="102"/>
      <c r="L437" s="102"/>
      <c r="M437" s="102"/>
      <c r="N437" s="102"/>
      <c r="O437" s="102"/>
      <c r="P437" s="102"/>
      <c r="Q437" s="102"/>
      <c r="R437" s="103"/>
      <c r="S437" s="103"/>
      <c r="T437" s="103"/>
      <c r="U437" s="103"/>
      <c r="V437" s="103"/>
      <c r="W437" s="103"/>
      <c r="X437" s="103"/>
      <c r="Y437" s="103"/>
      <c r="Z437" s="103"/>
      <c r="AA437" s="103"/>
      <c r="AB437" s="103"/>
      <c r="AC437" s="103"/>
      <c r="AD437" s="104"/>
      <c r="AE437" s="104"/>
      <c r="AF437" s="104"/>
      <c r="AG437" s="104"/>
      <c r="AH437" s="104"/>
      <c r="AI437" s="118"/>
      <c r="AJ437" s="118"/>
      <c r="AK437" s="118"/>
      <c r="AL437" s="119"/>
      <c r="AM437" s="106"/>
      <c r="AN437" s="106"/>
      <c r="AO437" s="106"/>
      <c r="AP437" s="106"/>
    </row>
    <row r="438" spans="5:52" ht="14.1" hidden="1" customHeight="1" x14ac:dyDescent="0.25">
      <c r="E438" s="126"/>
      <c r="F438" s="127"/>
      <c r="G438" s="132"/>
      <c r="H438" s="133"/>
      <c r="I438" s="102"/>
      <c r="J438" s="102"/>
      <c r="K438" s="102"/>
      <c r="L438" s="102"/>
      <c r="M438" s="102"/>
      <c r="N438" s="102"/>
      <c r="O438" s="102"/>
      <c r="P438" s="102"/>
      <c r="Q438" s="102"/>
      <c r="R438" s="103"/>
      <c r="S438" s="103"/>
      <c r="T438" s="103"/>
      <c r="U438" s="103"/>
      <c r="V438" s="103"/>
      <c r="W438" s="103"/>
      <c r="X438" s="103"/>
      <c r="Y438" s="103"/>
      <c r="Z438" s="103"/>
      <c r="AA438" s="103"/>
      <c r="AB438" s="103"/>
      <c r="AC438" s="103"/>
      <c r="AD438" s="104"/>
      <c r="AE438" s="104"/>
      <c r="AF438" s="104"/>
      <c r="AG438" s="104"/>
      <c r="AH438" s="104"/>
      <c r="AI438" s="118"/>
      <c r="AJ438" s="118"/>
      <c r="AK438" s="118"/>
      <c r="AL438" s="119"/>
      <c r="AM438" s="106"/>
      <c r="AN438" s="106"/>
      <c r="AO438" s="106"/>
      <c r="AP438" s="106"/>
    </row>
    <row r="439" spans="5:52" ht="14.1" hidden="1" customHeight="1" x14ac:dyDescent="0.25">
      <c r="E439" s="126"/>
      <c r="F439" s="127"/>
      <c r="G439" s="132"/>
      <c r="H439" s="133"/>
      <c r="I439" s="102"/>
      <c r="J439" s="102"/>
      <c r="K439" s="102"/>
      <c r="L439" s="102"/>
      <c r="M439" s="102"/>
      <c r="N439" s="102"/>
      <c r="O439" s="102"/>
      <c r="P439" s="102"/>
      <c r="Q439" s="102"/>
      <c r="R439" s="103"/>
      <c r="S439" s="103"/>
      <c r="T439" s="103"/>
      <c r="U439" s="103"/>
      <c r="V439" s="103"/>
      <c r="W439" s="103"/>
      <c r="X439" s="103"/>
      <c r="Y439" s="103"/>
      <c r="Z439" s="103"/>
      <c r="AA439" s="103"/>
      <c r="AB439" s="103"/>
      <c r="AC439" s="103"/>
      <c r="AD439" s="104"/>
      <c r="AE439" s="104"/>
      <c r="AF439" s="104"/>
      <c r="AG439" s="104"/>
      <c r="AH439" s="104"/>
      <c r="AI439" s="118"/>
      <c r="AJ439" s="118"/>
      <c r="AK439" s="118"/>
      <c r="AL439" s="119"/>
      <c r="AM439" s="106"/>
      <c r="AN439" s="106"/>
      <c r="AO439" s="106"/>
      <c r="AP439" s="106"/>
    </row>
    <row r="440" spans="5:52" ht="14.1" hidden="1" customHeight="1" x14ac:dyDescent="0.25">
      <c r="E440" s="128"/>
      <c r="F440" s="129"/>
      <c r="G440" s="134"/>
      <c r="H440" s="135"/>
      <c r="I440" s="102"/>
      <c r="J440" s="102"/>
      <c r="K440" s="102"/>
      <c r="L440" s="102"/>
      <c r="M440" s="102"/>
      <c r="N440" s="102"/>
      <c r="O440" s="102"/>
      <c r="P440" s="102"/>
      <c r="Q440" s="102"/>
      <c r="R440" s="103"/>
      <c r="S440" s="103"/>
      <c r="T440" s="103"/>
      <c r="U440" s="103"/>
      <c r="V440" s="103"/>
      <c r="W440" s="103"/>
      <c r="X440" s="103"/>
      <c r="Y440" s="103"/>
      <c r="Z440" s="103"/>
      <c r="AA440" s="103"/>
      <c r="AB440" s="103"/>
      <c r="AC440" s="103"/>
      <c r="AD440" s="104"/>
      <c r="AE440" s="104"/>
      <c r="AF440" s="104"/>
      <c r="AG440" s="104"/>
      <c r="AH440" s="104"/>
      <c r="AI440" s="120"/>
      <c r="AJ440" s="120"/>
      <c r="AK440" s="120"/>
      <c r="AL440" s="121"/>
      <c r="AM440" s="106"/>
      <c r="AN440" s="106"/>
      <c r="AO440" s="106"/>
      <c r="AP440" s="106"/>
    </row>
    <row r="441" spans="5:52" ht="14.1" hidden="1" customHeight="1" x14ac:dyDescent="0.25">
      <c r="E441" s="124" t="str">
        <f>"6.1."&amp;TEXT(AZ441,"0")</f>
        <v>6.1.7</v>
      </c>
      <c r="F441" s="125"/>
      <c r="G441" s="130" t="s">
        <v>158</v>
      </c>
      <c r="H441" s="131"/>
      <c r="I441" s="102" t="s">
        <v>159</v>
      </c>
      <c r="J441" s="102"/>
      <c r="K441" s="102"/>
      <c r="L441" s="102"/>
      <c r="M441" s="102"/>
      <c r="N441" s="102"/>
      <c r="O441" s="102"/>
      <c r="P441" s="102"/>
      <c r="Q441" s="102"/>
      <c r="R441" s="103"/>
      <c r="S441" s="103"/>
      <c r="T441" s="103"/>
      <c r="U441" s="103"/>
      <c r="V441" s="103"/>
      <c r="W441" s="103"/>
      <c r="X441" s="103"/>
      <c r="Y441" s="103"/>
      <c r="Z441" s="103"/>
      <c r="AA441" s="103"/>
      <c r="AB441" s="103"/>
      <c r="AC441" s="103"/>
      <c r="AD441" s="104"/>
      <c r="AE441" s="104"/>
      <c r="AF441" s="104"/>
      <c r="AG441" s="104"/>
      <c r="AH441" s="104"/>
      <c r="AI441" s="116"/>
      <c r="AJ441" s="116"/>
      <c r="AK441" s="116"/>
      <c r="AL441" s="117"/>
      <c r="AM441" s="106"/>
      <c r="AN441" s="106"/>
      <c r="AO441" s="106"/>
      <c r="AP441" s="106"/>
      <c r="AZ441" s="5">
        <f>AZ434+IF(AZ264=TRUE,1,0)</f>
        <v>7</v>
      </c>
    </row>
    <row r="442" spans="5:52" ht="14.1" hidden="1" customHeight="1" x14ac:dyDescent="0.25">
      <c r="E442" s="126"/>
      <c r="F442" s="127"/>
      <c r="G442" s="132"/>
      <c r="H442" s="133"/>
      <c r="I442" s="102"/>
      <c r="J442" s="102"/>
      <c r="K442" s="102"/>
      <c r="L442" s="102"/>
      <c r="M442" s="102"/>
      <c r="N442" s="102"/>
      <c r="O442" s="102"/>
      <c r="P442" s="102"/>
      <c r="Q442" s="102"/>
      <c r="R442" s="103"/>
      <c r="S442" s="103"/>
      <c r="T442" s="103"/>
      <c r="U442" s="103"/>
      <c r="V442" s="103"/>
      <c r="W442" s="103"/>
      <c r="X442" s="103"/>
      <c r="Y442" s="103"/>
      <c r="Z442" s="103"/>
      <c r="AA442" s="103"/>
      <c r="AB442" s="103"/>
      <c r="AC442" s="103"/>
      <c r="AD442" s="104"/>
      <c r="AE442" s="104"/>
      <c r="AF442" s="104"/>
      <c r="AG442" s="104"/>
      <c r="AH442" s="104"/>
      <c r="AI442" s="118"/>
      <c r="AJ442" s="118"/>
      <c r="AK442" s="118"/>
      <c r="AL442" s="119"/>
      <c r="AM442" s="106"/>
      <c r="AN442" s="106"/>
      <c r="AO442" s="106"/>
      <c r="AP442" s="106"/>
    </row>
    <row r="443" spans="5:52" ht="14.1" hidden="1" customHeight="1" x14ac:dyDescent="0.25">
      <c r="E443" s="126"/>
      <c r="F443" s="127"/>
      <c r="G443" s="132"/>
      <c r="H443" s="133"/>
      <c r="I443" s="102"/>
      <c r="J443" s="102"/>
      <c r="K443" s="102"/>
      <c r="L443" s="102"/>
      <c r="M443" s="102"/>
      <c r="N443" s="102"/>
      <c r="O443" s="102"/>
      <c r="P443" s="102"/>
      <c r="Q443" s="102"/>
      <c r="R443" s="103"/>
      <c r="S443" s="103"/>
      <c r="T443" s="103"/>
      <c r="U443" s="103"/>
      <c r="V443" s="103"/>
      <c r="W443" s="103"/>
      <c r="X443" s="103"/>
      <c r="Y443" s="103"/>
      <c r="Z443" s="103"/>
      <c r="AA443" s="103"/>
      <c r="AB443" s="103"/>
      <c r="AC443" s="103"/>
      <c r="AD443" s="104"/>
      <c r="AE443" s="104"/>
      <c r="AF443" s="104"/>
      <c r="AG443" s="104"/>
      <c r="AH443" s="104"/>
      <c r="AI443" s="118"/>
      <c r="AJ443" s="118"/>
      <c r="AK443" s="118"/>
      <c r="AL443" s="119"/>
      <c r="AM443" s="106"/>
      <c r="AN443" s="106"/>
      <c r="AO443" s="106"/>
      <c r="AP443" s="106"/>
    </row>
    <row r="444" spans="5:52" ht="14.1" hidden="1" customHeight="1" x14ac:dyDescent="0.25">
      <c r="E444" s="128"/>
      <c r="F444" s="129"/>
      <c r="G444" s="134"/>
      <c r="H444" s="135"/>
      <c r="I444" s="102"/>
      <c r="J444" s="102"/>
      <c r="K444" s="102"/>
      <c r="L444" s="102"/>
      <c r="M444" s="102"/>
      <c r="N444" s="102"/>
      <c r="O444" s="102"/>
      <c r="P444" s="102"/>
      <c r="Q444" s="102"/>
      <c r="R444" s="103"/>
      <c r="S444" s="103"/>
      <c r="T444" s="103"/>
      <c r="U444" s="103"/>
      <c r="V444" s="103"/>
      <c r="W444" s="103"/>
      <c r="X444" s="103"/>
      <c r="Y444" s="103"/>
      <c r="Z444" s="103"/>
      <c r="AA444" s="103"/>
      <c r="AB444" s="103"/>
      <c r="AC444" s="103"/>
      <c r="AD444" s="104"/>
      <c r="AE444" s="104"/>
      <c r="AF444" s="104"/>
      <c r="AG444" s="104"/>
      <c r="AH444" s="104"/>
      <c r="AI444" s="120"/>
      <c r="AJ444" s="120"/>
      <c r="AK444" s="120"/>
      <c r="AL444" s="121"/>
      <c r="AM444" s="106"/>
      <c r="AN444" s="106"/>
      <c r="AO444" s="106"/>
      <c r="AP444" s="106"/>
    </row>
    <row r="445" spans="5:52" ht="14.1" hidden="1" customHeight="1" x14ac:dyDescent="0.25">
      <c r="E445" s="124" t="str">
        <f>"6.1."&amp;TEXT(AZ445,"0")</f>
        <v>6.1.8</v>
      </c>
      <c r="F445" s="125"/>
      <c r="G445" s="130" t="s">
        <v>160</v>
      </c>
      <c r="H445" s="131"/>
      <c r="I445" s="102" t="s">
        <v>161</v>
      </c>
      <c r="J445" s="102"/>
      <c r="K445" s="102"/>
      <c r="L445" s="102"/>
      <c r="M445" s="102"/>
      <c r="N445" s="102"/>
      <c r="O445" s="102"/>
      <c r="P445" s="102"/>
      <c r="Q445" s="102"/>
      <c r="R445" s="103"/>
      <c r="S445" s="103"/>
      <c r="T445" s="103"/>
      <c r="U445" s="103"/>
      <c r="V445" s="103"/>
      <c r="W445" s="103"/>
      <c r="X445" s="103"/>
      <c r="Y445" s="103"/>
      <c r="Z445" s="103"/>
      <c r="AA445" s="103"/>
      <c r="AB445" s="103"/>
      <c r="AC445" s="103"/>
      <c r="AD445" s="104"/>
      <c r="AE445" s="104"/>
      <c r="AF445" s="104"/>
      <c r="AG445" s="104"/>
      <c r="AH445" s="104"/>
      <c r="AI445" s="116"/>
      <c r="AJ445" s="116"/>
      <c r="AK445" s="116"/>
      <c r="AL445" s="117"/>
      <c r="AM445" s="106"/>
      <c r="AN445" s="106"/>
      <c r="AO445" s="106"/>
      <c r="AP445" s="106"/>
      <c r="AZ445" s="5">
        <f>AZ441+IF(AZ266=TRUE,1,0)</f>
        <v>8</v>
      </c>
    </row>
    <row r="446" spans="5:52" ht="14.1" hidden="1" customHeight="1" x14ac:dyDescent="0.25">
      <c r="E446" s="126"/>
      <c r="F446" s="127"/>
      <c r="G446" s="132"/>
      <c r="H446" s="133"/>
      <c r="I446" s="102"/>
      <c r="J446" s="102"/>
      <c r="K446" s="102"/>
      <c r="L446" s="102"/>
      <c r="M446" s="102"/>
      <c r="N446" s="102"/>
      <c r="O446" s="102"/>
      <c r="P446" s="102"/>
      <c r="Q446" s="102"/>
      <c r="R446" s="103"/>
      <c r="S446" s="103"/>
      <c r="T446" s="103"/>
      <c r="U446" s="103"/>
      <c r="V446" s="103"/>
      <c r="W446" s="103"/>
      <c r="X446" s="103"/>
      <c r="Y446" s="103"/>
      <c r="Z446" s="103"/>
      <c r="AA446" s="103"/>
      <c r="AB446" s="103"/>
      <c r="AC446" s="103"/>
      <c r="AD446" s="104"/>
      <c r="AE446" s="104"/>
      <c r="AF446" s="104"/>
      <c r="AG446" s="104"/>
      <c r="AH446" s="104"/>
      <c r="AI446" s="118"/>
      <c r="AJ446" s="118"/>
      <c r="AK446" s="118"/>
      <c r="AL446" s="119"/>
      <c r="AM446" s="106"/>
      <c r="AN446" s="106"/>
      <c r="AO446" s="106"/>
      <c r="AP446" s="106"/>
    </row>
    <row r="447" spans="5:52" ht="14.1" hidden="1" customHeight="1" x14ac:dyDescent="0.25">
      <c r="E447" s="126"/>
      <c r="F447" s="127"/>
      <c r="G447" s="132"/>
      <c r="H447" s="133"/>
      <c r="I447" s="102"/>
      <c r="J447" s="102"/>
      <c r="K447" s="102"/>
      <c r="L447" s="102"/>
      <c r="M447" s="102"/>
      <c r="N447" s="102"/>
      <c r="O447" s="102"/>
      <c r="P447" s="102"/>
      <c r="Q447" s="102"/>
      <c r="R447" s="103"/>
      <c r="S447" s="103"/>
      <c r="T447" s="103"/>
      <c r="U447" s="103"/>
      <c r="V447" s="103"/>
      <c r="W447" s="103"/>
      <c r="X447" s="103"/>
      <c r="Y447" s="103"/>
      <c r="Z447" s="103"/>
      <c r="AA447" s="103"/>
      <c r="AB447" s="103"/>
      <c r="AC447" s="103"/>
      <c r="AD447" s="104"/>
      <c r="AE447" s="104"/>
      <c r="AF447" s="104"/>
      <c r="AG447" s="104"/>
      <c r="AH447" s="104"/>
      <c r="AI447" s="118"/>
      <c r="AJ447" s="118"/>
      <c r="AK447" s="118"/>
      <c r="AL447" s="119"/>
      <c r="AM447" s="106"/>
      <c r="AN447" s="106"/>
      <c r="AO447" s="106"/>
      <c r="AP447" s="106"/>
    </row>
    <row r="448" spans="5:52" ht="14.1" hidden="1" customHeight="1" x14ac:dyDescent="0.25">
      <c r="E448" s="126"/>
      <c r="F448" s="127"/>
      <c r="G448" s="132"/>
      <c r="H448" s="133"/>
      <c r="I448" s="102"/>
      <c r="J448" s="102"/>
      <c r="K448" s="102"/>
      <c r="L448" s="102"/>
      <c r="M448" s="102"/>
      <c r="N448" s="102"/>
      <c r="O448" s="102"/>
      <c r="P448" s="102"/>
      <c r="Q448" s="102"/>
      <c r="R448" s="103"/>
      <c r="S448" s="103"/>
      <c r="T448" s="103"/>
      <c r="U448" s="103"/>
      <c r="V448" s="103"/>
      <c r="W448" s="103"/>
      <c r="X448" s="103"/>
      <c r="Y448" s="103"/>
      <c r="Z448" s="103"/>
      <c r="AA448" s="103"/>
      <c r="AB448" s="103"/>
      <c r="AC448" s="103"/>
      <c r="AD448" s="104"/>
      <c r="AE448" s="104"/>
      <c r="AF448" s="104"/>
      <c r="AG448" s="104"/>
      <c r="AH448" s="104"/>
      <c r="AI448" s="118"/>
      <c r="AJ448" s="118"/>
      <c r="AK448" s="118"/>
      <c r="AL448" s="119"/>
      <c r="AM448" s="106"/>
      <c r="AN448" s="106"/>
      <c r="AO448" s="106"/>
      <c r="AP448" s="106"/>
    </row>
    <row r="449" spans="5:52" ht="14.1" hidden="1" customHeight="1" x14ac:dyDescent="0.25">
      <c r="E449" s="126"/>
      <c r="F449" s="127"/>
      <c r="G449" s="132"/>
      <c r="H449" s="133"/>
      <c r="I449" s="102"/>
      <c r="J449" s="102"/>
      <c r="K449" s="102"/>
      <c r="L449" s="102"/>
      <c r="M449" s="102"/>
      <c r="N449" s="102"/>
      <c r="O449" s="102"/>
      <c r="P449" s="102"/>
      <c r="Q449" s="102"/>
      <c r="R449" s="103"/>
      <c r="S449" s="103"/>
      <c r="T449" s="103"/>
      <c r="U449" s="103"/>
      <c r="V449" s="103"/>
      <c r="W449" s="103"/>
      <c r="X449" s="103"/>
      <c r="Y449" s="103"/>
      <c r="Z449" s="103"/>
      <c r="AA449" s="103"/>
      <c r="AB449" s="103"/>
      <c r="AC449" s="103"/>
      <c r="AD449" s="104"/>
      <c r="AE449" s="104"/>
      <c r="AF449" s="104"/>
      <c r="AG449" s="104"/>
      <c r="AH449" s="104"/>
      <c r="AI449" s="118"/>
      <c r="AJ449" s="118"/>
      <c r="AK449" s="118"/>
      <c r="AL449" s="119"/>
      <c r="AM449" s="106"/>
      <c r="AN449" s="106"/>
      <c r="AO449" s="106"/>
      <c r="AP449" s="106"/>
    </row>
    <row r="450" spans="5:52" ht="14.1" hidden="1" customHeight="1" x14ac:dyDescent="0.25">
      <c r="E450" s="126"/>
      <c r="F450" s="127"/>
      <c r="G450" s="132"/>
      <c r="H450" s="133"/>
      <c r="I450" s="102"/>
      <c r="J450" s="102"/>
      <c r="K450" s="102"/>
      <c r="L450" s="102"/>
      <c r="M450" s="102"/>
      <c r="N450" s="102"/>
      <c r="O450" s="102"/>
      <c r="P450" s="102"/>
      <c r="Q450" s="102"/>
      <c r="R450" s="103"/>
      <c r="S450" s="103"/>
      <c r="T450" s="103"/>
      <c r="U450" s="103"/>
      <c r="V450" s="103"/>
      <c r="W450" s="103"/>
      <c r="X450" s="103"/>
      <c r="Y450" s="103"/>
      <c r="Z450" s="103"/>
      <c r="AA450" s="103"/>
      <c r="AB450" s="103"/>
      <c r="AC450" s="103"/>
      <c r="AD450" s="104"/>
      <c r="AE450" s="104"/>
      <c r="AF450" s="104"/>
      <c r="AG450" s="104"/>
      <c r="AH450" s="104"/>
      <c r="AI450" s="118"/>
      <c r="AJ450" s="118"/>
      <c r="AK450" s="118"/>
      <c r="AL450" s="119"/>
      <c r="AM450" s="106"/>
      <c r="AN450" s="106"/>
      <c r="AO450" s="106"/>
      <c r="AP450" s="106"/>
    </row>
    <row r="451" spans="5:52" ht="14.1" hidden="1" customHeight="1" x14ac:dyDescent="0.25">
      <c r="E451" s="128"/>
      <c r="F451" s="129"/>
      <c r="G451" s="134"/>
      <c r="H451" s="135"/>
      <c r="I451" s="102"/>
      <c r="J451" s="102"/>
      <c r="K451" s="102"/>
      <c r="L451" s="102"/>
      <c r="M451" s="102"/>
      <c r="N451" s="102"/>
      <c r="O451" s="102"/>
      <c r="P451" s="102"/>
      <c r="Q451" s="102"/>
      <c r="R451" s="103"/>
      <c r="S451" s="103"/>
      <c r="T451" s="103"/>
      <c r="U451" s="103"/>
      <c r="V451" s="103"/>
      <c r="W451" s="103"/>
      <c r="X451" s="103"/>
      <c r="Y451" s="103"/>
      <c r="Z451" s="103"/>
      <c r="AA451" s="103"/>
      <c r="AB451" s="103"/>
      <c r="AC451" s="103"/>
      <c r="AD451" s="104"/>
      <c r="AE451" s="104"/>
      <c r="AF451" s="104"/>
      <c r="AG451" s="104"/>
      <c r="AH451" s="104"/>
      <c r="AI451" s="120"/>
      <c r="AJ451" s="120"/>
      <c r="AK451" s="120"/>
      <c r="AL451" s="121"/>
      <c r="AM451" s="106"/>
      <c r="AN451" s="106"/>
      <c r="AO451" s="106"/>
      <c r="AP451" s="106"/>
    </row>
    <row r="452" spans="5:52" ht="14.1" hidden="1" customHeight="1" x14ac:dyDescent="0.25">
      <c r="E452" s="124" t="str">
        <f>"6.1."&amp;TEXT(AZ452,"0")</f>
        <v>6.1.9</v>
      </c>
      <c r="F452" s="125"/>
      <c r="G452" s="130" t="s">
        <v>163</v>
      </c>
      <c r="H452" s="131"/>
      <c r="I452" s="102" t="s">
        <v>162</v>
      </c>
      <c r="J452" s="102"/>
      <c r="K452" s="102"/>
      <c r="L452" s="102"/>
      <c r="M452" s="102"/>
      <c r="N452" s="102"/>
      <c r="O452" s="102"/>
      <c r="P452" s="102"/>
      <c r="Q452" s="102"/>
      <c r="R452" s="103"/>
      <c r="S452" s="103"/>
      <c r="T452" s="103"/>
      <c r="U452" s="103"/>
      <c r="V452" s="103"/>
      <c r="W452" s="103"/>
      <c r="X452" s="103"/>
      <c r="Y452" s="103"/>
      <c r="Z452" s="103"/>
      <c r="AA452" s="103"/>
      <c r="AB452" s="103"/>
      <c r="AC452" s="103"/>
      <c r="AD452" s="104"/>
      <c r="AE452" s="104"/>
      <c r="AF452" s="104"/>
      <c r="AG452" s="104"/>
      <c r="AH452" s="104"/>
      <c r="AI452" s="116"/>
      <c r="AJ452" s="116"/>
      <c r="AK452" s="116"/>
      <c r="AL452" s="117"/>
      <c r="AM452" s="106"/>
      <c r="AN452" s="106"/>
      <c r="AO452" s="106"/>
      <c r="AP452" s="106"/>
      <c r="AZ452" s="5">
        <f>AZ445+IF(AZ270=TRUE,1,0)</f>
        <v>9</v>
      </c>
    </row>
    <row r="453" spans="5:52" ht="14.1" hidden="1" customHeight="1" x14ac:dyDescent="0.25">
      <c r="E453" s="126"/>
      <c r="F453" s="127"/>
      <c r="G453" s="132"/>
      <c r="H453" s="133"/>
      <c r="I453" s="102"/>
      <c r="J453" s="102"/>
      <c r="K453" s="102"/>
      <c r="L453" s="102"/>
      <c r="M453" s="102"/>
      <c r="N453" s="102"/>
      <c r="O453" s="102"/>
      <c r="P453" s="102"/>
      <c r="Q453" s="102"/>
      <c r="R453" s="103"/>
      <c r="S453" s="103"/>
      <c r="T453" s="103"/>
      <c r="U453" s="103"/>
      <c r="V453" s="103"/>
      <c r="W453" s="103"/>
      <c r="X453" s="103"/>
      <c r="Y453" s="103"/>
      <c r="Z453" s="103"/>
      <c r="AA453" s="103"/>
      <c r="AB453" s="103"/>
      <c r="AC453" s="103"/>
      <c r="AD453" s="104"/>
      <c r="AE453" s="104"/>
      <c r="AF453" s="104"/>
      <c r="AG453" s="104"/>
      <c r="AH453" s="104"/>
      <c r="AI453" s="118"/>
      <c r="AJ453" s="118"/>
      <c r="AK453" s="118"/>
      <c r="AL453" s="119"/>
      <c r="AM453" s="106"/>
      <c r="AN453" s="106"/>
      <c r="AO453" s="106"/>
      <c r="AP453" s="106"/>
    </row>
    <row r="454" spans="5:52" ht="14.1" hidden="1" customHeight="1" x14ac:dyDescent="0.25">
      <c r="E454" s="126"/>
      <c r="F454" s="127"/>
      <c r="G454" s="132"/>
      <c r="H454" s="133"/>
      <c r="I454" s="102"/>
      <c r="J454" s="102"/>
      <c r="K454" s="102"/>
      <c r="L454" s="102"/>
      <c r="M454" s="102"/>
      <c r="N454" s="102"/>
      <c r="O454" s="102"/>
      <c r="P454" s="102"/>
      <c r="Q454" s="102"/>
      <c r="R454" s="103"/>
      <c r="S454" s="103"/>
      <c r="T454" s="103"/>
      <c r="U454" s="103"/>
      <c r="V454" s="103"/>
      <c r="W454" s="103"/>
      <c r="X454" s="103"/>
      <c r="Y454" s="103"/>
      <c r="Z454" s="103"/>
      <c r="AA454" s="103"/>
      <c r="AB454" s="103"/>
      <c r="AC454" s="103"/>
      <c r="AD454" s="104"/>
      <c r="AE454" s="104"/>
      <c r="AF454" s="104"/>
      <c r="AG454" s="104"/>
      <c r="AH454" s="104"/>
      <c r="AI454" s="118"/>
      <c r="AJ454" s="118"/>
      <c r="AK454" s="118"/>
      <c r="AL454" s="119"/>
      <c r="AM454" s="106"/>
      <c r="AN454" s="106"/>
      <c r="AO454" s="106"/>
      <c r="AP454" s="106"/>
    </row>
    <row r="455" spans="5:52" ht="14.1" hidden="1" customHeight="1" x14ac:dyDescent="0.25">
      <c r="E455" s="128"/>
      <c r="F455" s="129"/>
      <c r="G455" s="134"/>
      <c r="H455" s="135"/>
      <c r="I455" s="102"/>
      <c r="J455" s="102"/>
      <c r="K455" s="102"/>
      <c r="L455" s="102"/>
      <c r="M455" s="102"/>
      <c r="N455" s="102"/>
      <c r="O455" s="102"/>
      <c r="P455" s="102"/>
      <c r="Q455" s="102"/>
      <c r="R455" s="103"/>
      <c r="S455" s="103"/>
      <c r="T455" s="103"/>
      <c r="U455" s="103"/>
      <c r="V455" s="103"/>
      <c r="W455" s="103"/>
      <c r="X455" s="103"/>
      <c r="Y455" s="103"/>
      <c r="Z455" s="103"/>
      <c r="AA455" s="103"/>
      <c r="AB455" s="103"/>
      <c r="AC455" s="103"/>
      <c r="AD455" s="104"/>
      <c r="AE455" s="104"/>
      <c r="AF455" s="104"/>
      <c r="AG455" s="104"/>
      <c r="AH455" s="104"/>
      <c r="AI455" s="120"/>
      <c r="AJ455" s="120"/>
      <c r="AK455" s="120"/>
      <c r="AL455" s="121"/>
      <c r="AM455" s="106"/>
      <c r="AN455" s="106"/>
      <c r="AO455" s="106"/>
      <c r="AP455" s="106"/>
    </row>
    <row r="456" spans="5:52" ht="14.1" hidden="1" customHeight="1" x14ac:dyDescent="0.25">
      <c r="E456" s="124" t="str">
        <f>"6.1."&amp;TEXT(AZ456,"0")</f>
        <v>6.1.10</v>
      </c>
      <c r="F456" s="125"/>
      <c r="G456" s="130" t="s">
        <v>164</v>
      </c>
      <c r="H456" s="131"/>
      <c r="I456" s="102" t="s">
        <v>165</v>
      </c>
      <c r="J456" s="102"/>
      <c r="K456" s="102"/>
      <c r="L456" s="102"/>
      <c r="M456" s="102"/>
      <c r="N456" s="102"/>
      <c r="O456" s="102"/>
      <c r="P456" s="102"/>
      <c r="Q456" s="102"/>
      <c r="R456" s="103"/>
      <c r="S456" s="103"/>
      <c r="T456" s="103"/>
      <c r="U456" s="103"/>
      <c r="V456" s="103"/>
      <c r="W456" s="103"/>
      <c r="X456" s="103"/>
      <c r="Y456" s="103"/>
      <c r="Z456" s="103"/>
      <c r="AA456" s="103"/>
      <c r="AB456" s="103"/>
      <c r="AC456" s="103"/>
      <c r="AD456" s="104"/>
      <c r="AE456" s="104"/>
      <c r="AF456" s="104"/>
      <c r="AG456" s="104"/>
      <c r="AH456" s="104"/>
      <c r="AI456" s="116"/>
      <c r="AJ456" s="116"/>
      <c r="AK456" s="116"/>
      <c r="AL456" s="117"/>
      <c r="AM456" s="106"/>
      <c r="AN456" s="106"/>
      <c r="AO456" s="106"/>
      <c r="AP456" s="106"/>
      <c r="AZ456" s="5">
        <f>AZ452+IF(AZ273=TRUE,1,0)</f>
        <v>10</v>
      </c>
    </row>
    <row r="457" spans="5:52" ht="14.1" hidden="1" customHeight="1" x14ac:dyDescent="0.25">
      <c r="E457" s="126"/>
      <c r="F457" s="127"/>
      <c r="G457" s="132"/>
      <c r="H457" s="133"/>
      <c r="I457" s="102"/>
      <c r="J457" s="102"/>
      <c r="K457" s="102"/>
      <c r="L457" s="102"/>
      <c r="M457" s="102"/>
      <c r="N457" s="102"/>
      <c r="O457" s="102"/>
      <c r="P457" s="102"/>
      <c r="Q457" s="102"/>
      <c r="R457" s="103"/>
      <c r="S457" s="103"/>
      <c r="T457" s="103"/>
      <c r="U457" s="103"/>
      <c r="V457" s="103"/>
      <c r="W457" s="103"/>
      <c r="X457" s="103"/>
      <c r="Y457" s="103"/>
      <c r="Z457" s="103"/>
      <c r="AA457" s="103"/>
      <c r="AB457" s="103"/>
      <c r="AC457" s="103"/>
      <c r="AD457" s="104"/>
      <c r="AE457" s="104"/>
      <c r="AF457" s="104"/>
      <c r="AG457" s="104"/>
      <c r="AH457" s="104"/>
      <c r="AI457" s="118"/>
      <c r="AJ457" s="118"/>
      <c r="AK457" s="118"/>
      <c r="AL457" s="119"/>
      <c r="AM457" s="106"/>
      <c r="AN457" s="106"/>
      <c r="AO457" s="106"/>
      <c r="AP457" s="106"/>
    </row>
    <row r="458" spans="5:52" ht="14.1" hidden="1" customHeight="1" x14ac:dyDescent="0.25">
      <c r="E458" s="126"/>
      <c r="F458" s="127"/>
      <c r="G458" s="132"/>
      <c r="H458" s="133"/>
      <c r="I458" s="102"/>
      <c r="J458" s="102"/>
      <c r="K458" s="102"/>
      <c r="L458" s="102"/>
      <c r="M458" s="102"/>
      <c r="N458" s="102"/>
      <c r="O458" s="102"/>
      <c r="P458" s="102"/>
      <c r="Q458" s="102"/>
      <c r="R458" s="103"/>
      <c r="S458" s="103"/>
      <c r="T458" s="103"/>
      <c r="U458" s="103"/>
      <c r="V458" s="103"/>
      <c r="W458" s="103"/>
      <c r="X458" s="103"/>
      <c r="Y458" s="103"/>
      <c r="Z458" s="103"/>
      <c r="AA458" s="103"/>
      <c r="AB458" s="103"/>
      <c r="AC458" s="103"/>
      <c r="AD458" s="104"/>
      <c r="AE458" s="104"/>
      <c r="AF458" s="104"/>
      <c r="AG458" s="104"/>
      <c r="AH458" s="104"/>
      <c r="AI458" s="118"/>
      <c r="AJ458" s="118"/>
      <c r="AK458" s="118"/>
      <c r="AL458" s="119"/>
      <c r="AM458" s="106"/>
      <c r="AN458" s="106"/>
      <c r="AO458" s="106"/>
      <c r="AP458" s="106"/>
    </row>
    <row r="459" spans="5:52" ht="14.1" hidden="1" customHeight="1" x14ac:dyDescent="0.25">
      <c r="E459" s="128"/>
      <c r="F459" s="129"/>
      <c r="G459" s="134"/>
      <c r="H459" s="135"/>
      <c r="I459" s="102"/>
      <c r="J459" s="102"/>
      <c r="K459" s="102"/>
      <c r="L459" s="102"/>
      <c r="M459" s="102"/>
      <c r="N459" s="102"/>
      <c r="O459" s="102"/>
      <c r="P459" s="102"/>
      <c r="Q459" s="102"/>
      <c r="R459" s="103"/>
      <c r="S459" s="103"/>
      <c r="T459" s="103"/>
      <c r="U459" s="103"/>
      <c r="V459" s="103"/>
      <c r="W459" s="103"/>
      <c r="X459" s="103"/>
      <c r="Y459" s="103"/>
      <c r="Z459" s="103"/>
      <c r="AA459" s="103"/>
      <c r="AB459" s="103"/>
      <c r="AC459" s="103"/>
      <c r="AD459" s="104"/>
      <c r="AE459" s="104"/>
      <c r="AF459" s="104"/>
      <c r="AG459" s="104"/>
      <c r="AH459" s="104"/>
      <c r="AI459" s="120"/>
      <c r="AJ459" s="120"/>
      <c r="AK459" s="120"/>
      <c r="AL459" s="121"/>
      <c r="AM459" s="106"/>
      <c r="AN459" s="106"/>
      <c r="AO459" s="106"/>
      <c r="AP459" s="106"/>
    </row>
    <row r="460" spans="5:52" ht="14.1" hidden="1" customHeight="1" x14ac:dyDescent="0.25">
      <c r="E460" s="124" t="str">
        <f>"6.1."&amp;TEXT(AZ460,"0")</f>
        <v>6.1.11</v>
      </c>
      <c r="F460" s="125"/>
      <c r="G460" s="130" t="s">
        <v>166</v>
      </c>
      <c r="H460" s="131"/>
      <c r="I460" s="102" t="s">
        <v>167</v>
      </c>
      <c r="J460" s="102"/>
      <c r="K460" s="102"/>
      <c r="L460" s="102"/>
      <c r="M460" s="102"/>
      <c r="N460" s="102"/>
      <c r="O460" s="102"/>
      <c r="P460" s="102"/>
      <c r="Q460" s="102"/>
      <c r="R460" s="103"/>
      <c r="S460" s="103"/>
      <c r="T460" s="103"/>
      <c r="U460" s="103"/>
      <c r="V460" s="103"/>
      <c r="W460" s="103"/>
      <c r="X460" s="103"/>
      <c r="Y460" s="103"/>
      <c r="Z460" s="103"/>
      <c r="AA460" s="103"/>
      <c r="AB460" s="103"/>
      <c r="AC460" s="103"/>
      <c r="AD460" s="104"/>
      <c r="AE460" s="104"/>
      <c r="AF460" s="104"/>
      <c r="AG460" s="104"/>
      <c r="AH460" s="104"/>
      <c r="AI460" s="116"/>
      <c r="AJ460" s="116"/>
      <c r="AK460" s="116"/>
      <c r="AL460" s="117"/>
      <c r="AM460" s="106"/>
      <c r="AN460" s="106"/>
      <c r="AO460" s="106"/>
      <c r="AP460" s="106"/>
      <c r="AZ460" s="5">
        <f>AZ456+IF(AZ276=TRUE,1,0)</f>
        <v>11</v>
      </c>
    </row>
    <row r="461" spans="5:52" ht="14.1" hidden="1" customHeight="1" x14ac:dyDescent="0.25">
      <c r="E461" s="126"/>
      <c r="F461" s="127"/>
      <c r="G461" s="132"/>
      <c r="H461" s="133"/>
      <c r="I461" s="102"/>
      <c r="J461" s="102"/>
      <c r="K461" s="102"/>
      <c r="L461" s="102"/>
      <c r="M461" s="102"/>
      <c r="N461" s="102"/>
      <c r="O461" s="102"/>
      <c r="P461" s="102"/>
      <c r="Q461" s="102"/>
      <c r="R461" s="103"/>
      <c r="S461" s="103"/>
      <c r="T461" s="103"/>
      <c r="U461" s="103"/>
      <c r="V461" s="103"/>
      <c r="W461" s="103"/>
      <c r="X461" s="103"/>
      <c r="Y461" s="103"/>
      <c r="Z461" s="103"/>
      <c r="AA461" s="103"/>
      <c r="AB461" s="103"/>
      <c r="AC461" s="103"/>
      <c r="AD461" s="104"/>
      <c r="AE461" s="104"/>
      <c r="AF461" s="104"/>
      <c r="AG461" s="104"/>
      <c r="AH461" s="104"/>
      <c r="AI461" s="118"/>
      <c r="AJ461" s="118"/>
      <c r="AK461" s="118"/>
      <c r="AL461" s="119"/>
      <c r="AM461" s="106"/>
      <c r="AN461" s="106"/>
      <c r="AO461" s="106"/>
      <c r="AP461" s="106"/>
    </row>
    <row r="462" spans="5:52" ht="14.1" hidden="1" customHeight="1" x14ac:dyDescent="0.25">
      <c r="E462" s="126"/>
      <c r="F462" s="127"/>
      <c r="G462" s="132"/>
      <c r="H462" s="133"/>
      <c r="I462" s="102"/>
      <c r="J462" s="102"/>
      <c r="K462" s="102"/>
      <c r="L462" s="102"/>
      <c r="M462" s="102"/>
      <c r="N462" s="102"/>
      <c r="O462" s="102"/>
      <c r="P462" s="102"/>
      <c r="Q462" s="102"/>
      <c r="R462" s="103"/>
      <c r="S462" s="103"/>
      <c r="T462" s="103"/>
      <c r="U462" s="103"/>
      <c r="V462" s="103"/>
      <c r="W462" s="103"/>
      <c r="X462" s="103"/>
      <c r="Y462" s="103"/>
      <c r="Z462" s="103"/>
      <c r="AA462" s="103"/>
      <c r="AB462" s="103"/>
      <c r="AC462" s="103"/>
      <c r="AD462" s="104"/>
      <c r="AE462" s="104"/>
      <c r="AF462" s="104"/>
      <c r="AG462" s="104"/>
      <c r="AH462" s="104"/>
      <c r="AI462" s="118"/>
      <c r="AJ462" s="118"/>
      <c r="AK462" s="118"/>
      <c r="AL462" s="119"/>
      <c r="AM462" s="106"/>
      <c r="AN462" s="106"/>
      <c r="AO462" s="106"/>
      <c r="AP462" s="106"/>
    </row>
    <row r="463" spans="5:52" ht="14.1" hidden="1" customHeight="1" x14ac:dyDescent="0.25">
      <c r="E463" s="126"/>
      <c r="F463" s="127"/>
      <c r="G463" s="132"/>
      <c r="H463" s="133"/>
      <c r="I463" s="102"/>
      <c r="J463" s="102"/>
      <c r="K463" s="102"/>
      <c r="L463" s="102"/>
      <c r="M463" s="102"/>
      <c r="N463" s="102"/>
      <c r="O463" s="102"/>
      <c r="P463" s="102"/>
      <c r="Q463" s="102"/>
      <c r="R463" s="103"/>
      <c r="S463" s="103"/>
      <c r="T463" s="103"/>
      <c r="U463" s="103"/>
      <c r="V463" s="103"/>
      <c r="W463" s="103"/>
      <c r="X463" s="103"/>
      <c r="Y463" s="103"/>
      <c r="Z463" s="103"/>
      <c r="AA463" s="103"/>
      <c r="AB463" s="103"/>
      <c r="AC463" s="103"/>
      <c r="AD463" s="104"/>
      <c r="AE463" s="104"/>
      <c r="AF463" s="104"/>
      <c r="AG463" s="104"/>
      <c r="AH463" s="104"/>
      <c r="AI463" s="118"/>
      <c r="AJ463" s="118"/>
      <c r="AK463" s="118"/>
      <c r="AL463" s="119"/>
      <c r="AM463" s="106"/>
      <c r="AN463" s="106"/>
      <c r="AO463" s="106"/>
      <c r="AP463" s="106"/>
    </row>
    <row r="464" spans="5:52" ht="14.1" hidden="1" customHeight="1" x14ac:dyDescent="0.25">
      <c r="E464" s="126"/>
      <c r="F464" s="127"/>
      <c r="G464" s="132"/>
      <c r="H464" s="133"/>
      <c r="I464" s="102"/>
      <c r="J464" s="102"/>
      <c r="K464" s="102"/>
      <c r="L464" s="102"/>
      <c r="M464" s="102"/>
      <c r="N464" s="102"/>
      <c r="O464" s="102"/>
      <c r="P464" s="102"/>
      <c r="Q464" s="102"/>
      <c r="R464" s="103"/>
      <c r="S464" s="103"/>
      <c r="T464" s="103"/>
      <c r="U464" s="103"/>
      <c r="V464" s="103"/>
      <c r="W464" s="103"/>
      <c r="X464" s="103"/>
      <c r="Y464" s="103"/>
      <c r="Z464" s="103"/>
      <c r="AA464" s="103"/>
      <c r="AB464" s="103"/>
      <c r="AC464" s="103"/>
      <c r="AD464" s="104"/>
      <c r="AE464" s="104"/>
      <c r="AF464" s="104"/>
      <c r="AG464" s="104"/>
      <c r="AH464" s="104"/>
      <c r="AI464" s="118"/>
      <c r="AJ464" s="118"/>
      <c r="AK464" s="118"/>
      <c r="AL464" s="119"/>
      <c r="AM464" s="106"/>
      <c r="AN464" s="106"/>
      <c r="AO464" s="106"/>
      <c r="AP464" s="106"/>
    </row>
    <row r="465" spans="5:52" ht="14.1" hidden="1" customHeight="1" x14ac:dyDescent="0.25">
      <c r="E465" s="128"/>
      <c r="F465" s="129"/>
      <c r="G465" s="134"/>
      <c r="H465" s="135"/>
      <c r="I465" s="102"/>
      <c r="J465" s="102"/>
      <c r="K465" s="102"/>
      <c r="L465" s="102"/>
      <c r="M465" s="102"/>
      <c r="N465" s="102"/>
      <c r="O465" s="102"/>
      <c r="P465" s="102"/>
      <c r="Q465" s="102"/>
      <c r="R465" s="103"/>
      <c r="S465" s="103"/>
      <c r="T465" s="103"/>
      <c r="U465" s="103"/>
      <c r="V465" s="103"/>
      <c r="W465" s="103"/>
      <c r="X465" s="103"/>
      <c r="Y465" s="103"/>
      <c r="Z465" s="103"/>
      <c r="AA465" s="103"/>
      <c r="AB465" s="103"/>
      <c r="AC465" s="103"/>
      <c r="AD465" s="104"/>
      <c r="AE465" s="104"/>
      <c r="AF465" s="104"/>
      <c r="AG465" s="104"/>
      <c r="AH465" s="104"/>
      <c r="AI465" s="120"/>
      <c r="AJ465" s="120"/>
      <c r="AK465" s="120"/>
      <c r="AL465" s="121"/>
      <c r="AM465" s="106"/>
      <c r="AN465" s="106"/>
      <c r="AO465" s="106"/>
      <c r="AP465" s="106"/>
    </row>
    <row r="466" spans="5:52" ht="14.1" hidden="1" customHeight="1" x14ac:dyDescent="0.25">
      <c r="E466" s="124" t="str">
        <f>"6.1."&amp;TEXT(AZ466,"0")</f>
        <v>6.1.11</v>
      </c>
      <c r="F466" s="125"/>
      <c r="G466" s="130" t="s">
        <v>171</v>
      </c>
      <c r="H466" s="131"/>
      <c r="I466" s="201" t="s">
        <v>161</v>
      </c>
      <c r="J466" s="202"/>
      <c r="K466" s="202"/>
      <c r="L466" s="202"/>
      <c r="M466" s="202"/>
      <c r="N466" s="202"/>
      <c r="O466" s="202"/>
      <c r="P466" s="202"/>
      <c r="Q466" s="203"/>
      <c r="R466" s="108"/>
      <c r="S466" s="109"/>
      <c r="T466" s="109"/>
      <c r="U466" s="109"/>
      <c r="V466" s="109"/>
      <c r="W466" s="109"/>
      <c r="X466" s="109"/>
      <c r="Y466" s="109"/>
      <c r="Z466" s="109"/>
      <c r="AA466" s="109"/>
      <c r="AB466" s="109"/>
      <c r="AC466" s="110"/>
      <c r="AD466" s="309"/>
      <c r="AE466" s="310"/>
      <c r="AF466" s="309"/>
      <c r="AG466" s="315"/>
      <c r="AH466" s="310"/>
      <c r="AI466" s="317"/>
      <c r="AJ466" s="116"/>
      <c r="AK466" s="116"/>
      <c r="AL466" s="117"/>
      <c r="AM466" s="320"/>
      <c r="AN466" s="321"/>
      <c r="AO466" s="321"/>
      <c r="AP466" s="322"/>
      <c r="AZ466" s="5">
        <f>AZ460+IF(AZ302=TRUE,1,0)</f>
        <v>11</v>
      </c>
    </row>
    <row r="467" spans="5:52" ht="14.1" hidden="1" customHeight="1" x14ac:dyDescent="0.25">
      <c r="E467" s="126"/>
      <c r="F467" s="127"/>
      <c r="G467" s="132"/>
      <c r="H467" s="133"/>
      <c r="I467" s="204"/>
      <c r="J467" s="205"/>
      <c r="K467" s="205"/>
      <c r="L467" s="205"/>
      <c r="M467" s="205"/>
      <c r="N467" s="205"/>
      <c r="O467" s="205"/>
      <c r="P467" s="205"/>
      <c r="Q467" s="206"/>
      <c r="R467" s="111"/>
      <c r="S467" s="112"/>
      <c r="T467" s="112"/>
      <c r="U467" s="112"/>
      <c r="V467" s="112"/>
      <c r="W467" s="112"/>
      <c r="X467" s="112"/>
      <c r="Y467" s="112"/>
      <c r="Z467" s="112"/>
      <c r="AA467" s="112"/>
      <c r="AB467" s="112"/>
      <c r="AC467" s="113"/>
      <c r="AD467" s="311"/>
      <c r="AE467" s="312"/>
      <c r="AF467" s="311"/>
      <c r="AG467" s="73"/>
      <c r="AH467" s="312"/>
      <c r="AI467" s="318"/>
      <c r="AJ467" s="118"/>
      <c r="AK467" s="118"/>
      <c r="AL467" s="119"/>
      <c r="AM467" s="323"/>
      <c r="AN467" s="324"/>
      <c r="AO467" s="324"/>
      <c r="AP467" s="325"/>
    </row>
    <row r="468" spans="5:52" ht="14.1" hidden="1" customHeight="1" x14ac:dyDescent="0.25">
      <c r="E468" s="126"/>
      <c r="F468" s="127"/>
      <c r="G468" s="132"/>
      <c r="H468" s="133"/>
      <c r="I468" s="204"/>
      <c r="J468" s="205"/>
      <c r="K468" s="205"/>
      <c r="L468" s="205"/>
      <c r="M468" s="205"/>
      <c r="N468" s="205"/>
      <c r="O468" s="205"/>
      <c r="P468" s="205"/>
      <c r="Q468" s="206"/>
      <c r="R468" s="111"/>
      <c r="S468" s="112"/>
      <c r="T468" s="112"/>
      <c r="U468" s="112"/>
      <c r="V468" s="112"/>
      <c r="W468" s="112"/>
      <c r="X468" s="112"/>
      <c r="Y468" s="112"/>
      <c r="Z468" s="112"/>
      <c r="AA468" s="112"/>
      <c r="AB468" s="112"/>
      <c r="AC468" s="113"/>
      <c r="AD468" s="311"/>
      <c r="AE468" s="312"/>
      <c r="AF468" s="311"/>
      <c r="AG468" s="73"/>
      <c r="AH468" s="312"/>
      <c r="AI468" s="318"/>
      <c r="AJ468" s="118"/>
      <c r="AK468" s="118"/>
      <c r="AL468" s="119"/>
      <c r="AM468" s="323"/>
      <c r="AN468" s="324"/>
      <c r="AO468" s="324"/>
      <c r="AP468" s="325"/>
    </row>
    <row r="469" spans="5:52" ht="14.1" hidden="1" customHeight="1" x14ac:dyDescent="0.25">
      <c r="E469" s="126"/>
      <c r="F469" s="127"/>
      <c r="G469" s="132"/>
      <c r="H469" s="133"/>
      <c r="I469" s="204"/>
      <c r="J469" s="205"/>
      <c r="K469" s="205"/>
      <c r="L469" s="205"/>
      <c r="M469" s="205"/>
      <c r="N469" s="205"/>
      <c r="O469" s="205"/>
      <c r="P469" s="205"/>
      <c r="Q469" s="206"/>
      <c r="R469" s="111"/>
      <c r="S469" s="112"/>
      <c r="T469" s="112"/>
      <c r="U469" s="112"/>
      <c r="V469" s="112"/>
      <c r="W469" s="112"/>
      <c r="X469" s="112"/>
      <c r="Y469" s="112"/>
      <c r="Z469" s="112"/>
      <c r="AA469" s="112"/>
      <c r="AB469" s="112"/>
      <c r="AC469" s="113"/>
      <c r="AD469" s="311"/>
      <c r="AE469" s="312"/>
      <c r="AF469" s="311"/>
      <c r="AG469" s="73"/>
      <c r="AH469" s="312"/>
      <c r="AI469" s="318"/>
      <c r="AJ469" s="118"/>
      <c r="AK469" s="118"/>
      <c r="AL469" s="119"/>
      <c r="AM469" s="323"/>
      <c r="AN469" s="324"/>
      <c r="AO469" s="324"/>
      <c r="AP469" s="325"/>
    </row>
    <row r="470" spans="5:52" ht="14.1" hidden="1" customHeight="1" x14ac:dyDescent="0.25">
      <c r="E470" s="126"/>
      <c r="F470" s="127"/>
      <c r="G470" s="132"/>
      <c r="H470" s="133"/>
      <c r="I470" s="204"/>
      <c r="J470" s="205"/>
      <c r="K470" s="205"/>
      <c r="L470" s="205"/>
      <c r="M470" s="205"/>
      <c r="N470" s="205"/>
      <c r="O470" s="205"/>
      <c r="P470" s="205"/>
      <c r="Q470" s="206"/>
      <c r="R470" s="111"/>
      <c r="S470" s="112"/>
      <c r="T470" s="112"/>
      <c r="U470" s="112"/>
      <c r="V470" s="112"/>
      <c r="W470" s="112"/>
      <c r="X470" s="112"/>
      <c r="Y470" s="112"/>
      <c r="Z470" s="112"/>
      <c r="AA470" s="112"/>
      <c r="AB470" s="112"/>
      <c r="AC470" s="113"/>
      <c r="AD470" s="311"/>
      <c r="AE470" s="312"/>
      <c r="AF470" s="311"/>
      <c r="AG470" s="73"/>
      <c r="AH470" s="312"/>
      <c r="AI470" s="318"/>
      <c r="AJ470" s="118"/>
      <c r="AK470" s="118"/>
      <c r="AL470" s="119"/>
      <c r="AM470" s="323"/>
      <c r="AN470" s="324"/>
      <c r="AO470" s="324"/>
      <c r="AP470" s="325"/>
    </row>
    <row r="471" spans="5:52" ht="14.1" hidden="1" customHeight="1" x14ac:dyDescent="0.25">
      <c r="E471" s="126"/>
      <c r="F471" s="127"/>
      <c r="G471" s="132"/>
      <c r="H471" s="133"/>
      <c r="I471" s="204"/>
      <c r="J471" s="205"/>
      <c r="K471" s="205"/>
      <c r="L471" s="205"/>
      <c r="M471" s="205"/>
      <c r="N471" s="205"/>
      <c r="O471" s="205"/>
      <c r="P471" s="205"/>
      <c r="Q471" s="206"/>
      <c r="R471" s="111"/>
      <c r="S471" s="112"/>
      <c r="T471" s="112"/>
      <c r="U471" s="112"/>
      <c r="V471" s="112"/>
      <c r="W471" s="112"/>
      <c r="X471" s="112"/>
      <c r="Y471" s="112"/>
      <c r="Z471" s="112"/>
      <c r="AA471" s="112"/>
      <c r="AB471" s="112"/>
      <c r="AC471" s="113"/>
      <c r="AD471" s="311"/>
      <c r="AE471" s="312"/>
      <c r="AF471" s="311"/>
      <c r="AG471" s="73"/>
      <c r="AH471" s="312"/>
      <c r="AI471" s="318"/>
      <c r="AJ471" s="118"/>
      <c r="AK471" s="118"/>
      <c r="AL471" s="119"/>
      <c r="AM471" s="323"/>
      <c r="AN471" s="324"/>
      <c r="AO471" s="324"/>
      <c r="AP471" s="325"/>
    </row>
    <row r="472" spans="5:52" ht="14.1" hidden="1" customHeight="1" x14ac:dyDescent="0.25">
      <c r="E472" s="128"/>
      <c r="F472" s="129"/>
      <c r="G472" s="134"/>
      <c r="H472" s="135"/>
      <c r="I472" s="207"/>
      <c r="J472" s="208"/>
      <c r="K472" s="208"/>
      <c r="L472" s="208"/>
      <c r="M472" s="208"/>
      <c r="N472" s="208"/>
      <c r="O472" s="208"/>
      <c r="P472" s="208"/>
      <c r="Q472" s="209"/>
      <c r="R472" s="114"/>
      <c r="S472" s="72"/>
      <c r="T472" s="72"/>
      <c r="U472" s="72"/>
      <c r="V472" s="72"/>
      <c r="W472" s="72"/>
      <c r="X472" s="72"/>
      <c r="Y472" s="72"/>
      <c r="Z472" s="72"/>
      <c r="AA472" s="72"/>
      <c r="AB472" s="72"/>
      <c r="AC472" s="115"/>
      <c r="AD472" s="313"/>
      <c r="AE472" s="314"/>
      <c r="AF472" s="313"/>
      <c r="AG472" s="316"/>
      <c r="AH472" s="314"/>
      <c r="AI472" s="319"/>
      <c r="AJ472" s="120"/>
      <c r="AK472" s="120"/>
      <c r="AL472" s="121"/>
      <c r="AM472" s="326"/>
      <c r="AN472" s="327"/>
      <c r="AO472" s="327"/>
      <c r="AP472" s="328"/>
    </row>
    <row r="473" spans="5:52" ht="14.1" hidden="1" customHeight="1" x14ac:dyDescent="0.25">
      <c r="E473" s="100" t="str">
        <f>"6.1."&amp;TEXT(AZ473,"0")</f>
        <v>6.1.11</v>
      </c>
      <c r="F473" s="100"/>
      <c r="G473" s="101" t="s">
        <v>173</v>
      </c>
      <c r="H473" s="101"/>
      <c r="I473" s="102" t="s">
        <v>172</v>
      </c>
      <c r="J473" s="102"/>
      <c r="K473" s="102"/>
      <c r="L473" s="102"/>
      <c r="M473" s="102"/>
      <c r="N473" s="102"/>
      <c r="O473" s="102"/>
      <c r="P473" s="102"/>
      <c r="Q473" s="102"/>
      <c r="R473" s="103"/>
      <c r="S473" s="103"/>
      <c r="T473" s="103"/>
      <c r="U473" s="103"/>
      <c r="V473" s="103"/>
      <c r="W473" s="103"/>
      <c r="X473" s="103"/>
      <c r="Y473" s="103"/>
      <c r="Z473" s="103"/>
      <c r="AA473" s="103"/>
      <c r="AB473" s="103"/>
      <c r="AC473" s="103"/>
      <c r="AD473" s="104"/>
      <c r="AE473" s="104"/>
      <c r="AF473" s="104"/>
      <c r="AG473" s="104"/>
      <c r="AH473" s="104"/>
      <c r="AI473" s="105"/>
      <c r="AJ473" s="105"/>
      <c r="AK473" s="105"/>
      <c r="AL473" s="105"/>
      <c r="AM473" s="106"/>
      <c r="AN473" s="106"/>
      <c r="AO473" s="106"/>
      <c r="AP473" s="106"/>
      <c r="AZ473" s="5">
        <f>AZ466+IF(AZ304=TRUE,1,0)</f>
        <v>11</v>
      </c>
    </row>
    <row r="474" spans="5:52" ht="14.1" hidden="1" customHeight="1" x14ac:dyDescent="0.25">
      <c r="E474" s="100"/>
      <c r="F474" s="100"/>
      <c r="G474" s="101"/>
      <c r="H474" s="101"/>
      <c r="I474" s="102"/>
      <c r="J474" s="102"/>
      <c r="K474" s="102"/>
      <c r="L474" s="102"/>
      <c r="M474" s="102"/>
      <c r="N474" s="102"/>
      <c r="O474" s="102"/>
      <c r="P474" s="102"/>
      <c r="Q474" s="102"/>
      <c r="R474" s="103"/>
      <c r="S474" s="103"/>
      <c r="T474" s="103"/>
      <c r="U474" s="103"/>
      <c r="V474" s="103"/>
      <c r="W474" s="103"/>
      <c r="X474" s="103"/>
      <c r="Y474" s="103"/>
      <c r="Z474" s="103"/>
      <c r="AA474" s="103"/>
      <c r="AB474" s="103"/>
      <c r="AC474" s="103"/>
      <c r="AD474" s="104"/>
      <c r="AE474" s="104"/>
      <c r="AF474" s="104"/>
      <c r="AG474" s="104"/>
      <c r="AH474" s="104"/>
      <c r="AI474" s="105"/>
      <c r="AJ474" s="105"/>
      <c r="AK474" s="105"/>
      <c r="AL474" s="105"/>
      <c r="AM474" s="106"/>
      <c r="AN474" s="106"/>
      <c r="AO474" s="106"/>
      <c r="AP474" s="106"/>
    </row>
    <row r="475" spans="5:52" ht="14.1" hidden="1" customHeight="1" x14ac:dyDescent="0.25">
      <c r="E475" s="100" t="str">
        <f>"6.1."&amp;TEXT(AZ475,"0")</f>
        <v>6.1.11</v>
      </c>
      <c r="F475" s="100"/>
      <c r="G475" s="101" t="s">
        <v>175</v>
      </c>
      <c r="H475" s="101"/>
      <c r="I475" s="102" t="s">
        <v>174</v>
      </c>
      <c r="J475" s="102"/>
      <c r="K475" s="102"/>
      <c r="L475" s="102"/>
      <c r="M475" s="102"/>
      <c r="N475" s="102"/>
      <c r="O475" s="102"/>
      <c r="P475" s="102"/>
      <c r="Q475" s="102"/>
      <c r="R475" s="103"/>
      <c r="S475" s="103"/>
      <c r="T475" s="103"/>
      <c r="U475" s="103"/>
      <c r="V475" s="103"/>
      <c r="W475" s="103"/>
      <c r="X475" s="103"/>
      <c r="Y475" s="103"/>
      <c r="Z475" s="103"/>
      <c r="AA475" s="103"/>
      <c r="AB475" s="103"/>
      <c r="AC475" s="103"/>
      <c r="AD475" s="104"/>
      <c r="AE475" s="104"/>
      <c r="AF475" s="104"/>
      <c r="AG475" s="104"/>
      <c r="AH475" s="104"/>
      <c r="AI475" s="105"/>
      <c r="AJ475" s="105"/>
      <c r="AK475" s="105"/>
      <c r="AL475" s="105"/>
      <c r="AM475" s="106"/>
      <c r="AN475" s="106"/>
      <c r="AO475" s="106"/>
      <c r="AP475" s="106"/>
      <c r="AZ475" s="5">
        <f>AZ473+IF(AZ306=TRUE,1,0)</f>
        <v>11</v>
      </c>
    </row>
    <row r="476" spans="5:52" ht="14.1" hidden="1" customHeight="1" x14ac:dyDescent="0.25">
      <c r="E476" s="100"/>
      <c r="F476" s="100"/>
      <c r="G476" s="101"/>
      <c r="H476" s="101"/>
      <c r="I476" s="102"/>
      <c r="J476" s="102"/>
      <c r="K476" s="102"/>
      <c r="L476" s="102"/>
      <c r="M476" s="102"/>
      <c r="N476" s="102"/>
      <c r="O476" s="102"/>
      <c r="P476" s="102"/>
      <c r="Q476" s="102"/>
      <c r="R476" s="103"/>
      <c r="S476" s="103"/>
      <c r="T476" s="103"/>
      <c r="U476" s="103"/>
      <c r="V476" s="103"/>
      <c r="W476" s="103"/>
      <c r="X476" s="103"/>
      <c r="Y476" s="103"/>
      <c r="Z476" s="103"/>
      <c r="AA476" s="103"/>
      <c r="AB476" s="103"/>
      <c r="AC476" s="103"/>
      <c r="AD476" s="104"/>
      <c r="AE476" s="104"/>
      <c r="AF476" s="104"/>
      <c r="AG476" s="104"/>
      <c r="AH476" s="104"/>
      <c r="AI476" s="105"/>
      <c r="AJ476" s="105"/>
      <c r="AK476" s="105"/>
      <c r="AL476" s="105"/>
      <c r="AM476" s="106"/>
      <c r="AN476" s="106"/>
      <c r="AO476" s="106"/>
      <c r="AP476" s="106"/>
    </row>
    <row r="477" spans="5:52" ht="14.1" hidden="1" customHeight="1" x14ac:dyDescent="0.25">
      <c r="E477" s="100"/>
      <c r="F477" s="100"/>
      <c r="G477" s="101"/>
      <c r="H477" s="101"/>
      <c r="I477" s="102"/>
      <c r="J477" s="102"/>
      <c r="K477" s="102"/>
      <c r="L477" s="102"/>
      <c r="M477" s="102"/>
      <c r="N477" s="102"/>
      <c r="O477" s="102"/>
      <c r="P477" s="102"/>
      <c r="Q477" s="102"/>
      <c r="R477" s="103"/>
      <c r="S477" s="103"/>
      <c r="T477" s="103"/>
      <c r="U477" s="103"/>
      <c r="V477" s="103"/>
      <c r="W477" s="103"/>
      <c r="X477" s="103"/>
      <c r="Y477" s="103"/>
      <c r="Z477" s="103"/>
      <c r="AA477" s="103"/>
      <c r="AB477" s="103"/>
      <c r="AC477" s="103"/>
      <c r="AD477" s="104"/>
      <c r="AE477" s="104"/>
      <c r="AF477" s="104"/>
      <c r="AG477" s="104"/>
      <c r="AH477" s="104"/>
      <c r="AI477" s="105"/>
      <c r="AJ477" s="105"/>
      <c r="AK477" s="105"/>
      <c r="AL477" s="105"/>
      <c r="AM477" s="106"/>
      <c r="AN477" s="106"/>
      <c r="AO477" s="106"/>
      <c r="AP477" s="106"/>
    </row>
    <row r="478" spans="5:52" ht="14.1" hidden="1" customHeight="1" x14ac:dyDescent="0.25">
      <c r="E478" s="100"/>
      <c r="F478" s="100"/>
      <c r="G478" s="101"/>
      <c r="H478" s="101"/>
      <c r="I478" s="102"/>
      <c r="J478" s="102"/>
      <c r="K478" s="102"/>
      <c r="L478" s="102"/>
      <c r="M478" s="102"/>
      <c r="N478" s="102"/>
      <c r="O478" s="102"/>
      <c r="P478" s="102"/>
      <c r="Q478" s="102"/>
      <c r="R478" s="103"/>
      <c r="S478" s="103"/>
      <c r="T478" s="103"/>
      <c r="U478" s="103"/>
      <c r="V478" s="103"/>
      <c r="W478" s="103"/>
      <c r="X478" s="103"/>
      <c r="Y478" s="103"/>
      <c r="Z478" s="103"/>
      <c r="AA478" s="103"/>
      <c r="AB478" s="103"/>
      <c r="AC478" s="103"/>
      <c r="AD478" s="104"/>
      <c r="AE478" s="104"/>
      <c r="AF478" s="104"/>
      <c r="AG478" s="104"/>
      <c r="AH478" s="104"/>
      <c r="AI478" s="105"/>
      <c r="AJ478" s="105"/>
      <c r="AK478" s="105"/>
      <c r="AL478" s="105"/>
      <c r="AM478" s="106"/>
      <c r="AN478" s="106"/>
      <c r="AO478" s="106"/>
      <c r="AP478" s="106"/>
    </row>
    <row r="479" spans="5:52" ht="14.1" hidden="1" customHeight="1" x14ac:dyDescent="0.25">
      <c r="E479" s="100"/>
      <c r="F479" s="100"/>
      <c r="G479" s="101"/>
      <c r="H479" s="101"/>
      <c r="I479" s="102"/>
      <c r="J479" s="102"/>
      <c r="K479" s="102"/>
      <c r="L479" s="102"/>
      <c r="M479" s="102"/>
      <c r="N479" s="102"/>
      <c r="O479" s="102"/>
      <c r="P479" s="102"/>
      <c r="Q479" s="102"/>
      <c r="R479" s="103"/>
      <c r="S479" s="103"/>
      <c r="T479" s="103"/>
      <c r="U479" s="103"/>
      <c r="V479" s="103"/>
      <c r="W479" s="103"/>
      <c r="X479" s="103"/>
      <c r="Y479" s="103"/>
      <c r="Z479" s="103"/>
      <c r="AA479" s="103"/>
      <c r="AB479" s="103"/>
      <c r="AC479" s="103"/>
      <c r="AD479" s="104"/>
      <c r="AE479" s="104"/>
      <c r="AF479" s="104"/>
      <c r="AG479" s="104"/>
      <c r="AH479" s="104"/>
      <c r="AI479" s="105"/>
      <c r="AJ479" s="105"/>
      <c r="AK479" s="105"/>
      <c r="AL479" s="105"/>
      <c r="AM479" s="106"/>
      <c r="AN479" s="106"/>
      <c r="AO479" s="106"/>
      <c r="AP479" s="106"/>
    </row>
    <row r="480" spans="5:52" ht="14.1" hidden="1" customHeight="1" x14ac:dyDescent="0.25">
      <c r="E480" s="100"/>
      <c r="F480" s="100"/>
      <c r="G480" s="101"/>
      <c r="H480" s="101"/>
      <c r="I480" s="102"/>
      <c r="J480" s="102"/>
      <c r="K480" s="102"/>
      <c r="L480" s="102"/>
      <c r="M480" s="102"/>
      <c r="N480" s="102"/>
      <c r="O480" s="102"/>
      <c r="P480" s="102"/>
      <c r="Q480" s="102"/>
      <c r="R480" s="103"/>
      <c r="S480" s="103"/>
      <c r="T480" s="103"/>
      <c r="U480" s="103"/>
      <c r="V480" s="103"/>
      <c r="W480" s="103"/>
      <c r="X480" s="103"/>
      <c r="Y480" s="103"/>
      <c r="Z480" s="103"/>
      <c r="AA480" s="103"/>
      <c r="AB480" s="103"/>
      <c r="AC480" s="103"/>
      <c r="AD480" s="104"/>
      <c r="AE480" s="104"/>
      <c r="AF480" s="104"/>
      <c r="AG480" s="104"/>
      <c r="AH480" s="104"/>
      <c r="AI480" s="105"/>
      <c r="AJ480" s="105"/>
      <c r="AK480" s="105"/>
      <c r="AL480" s="105"/>
      <c r="AM480" s="106"/>
      <c r="AN480" s="106"/>
      <c r="AO480" s="106"/>
      <c r="AP480" s="106"/>
    </row>
    <row r="481" spans="5:52" ht="14.1" hidden="1" customHeight="1" x14ac:dyDescent="0.25">
      <c r="E481" s="100"/>
      <c r="F481" s="100"/>
      <c r="G481" s="101"/>
      <c r="H481" s="101"/>
      <c r="I481" s="102"/>
      <c r="J481" s="102"/>
      <c r="K481" s="102"/>
      <c r="L481" s="102"/>
      <c r="M481" s="102"/>
      <c r="N481" s="102"/>
      <c r="O481" s="102"/>
      <c r="P481" s="102"/>
      <c r="Q481" s="102"/>
      <c r="R481" s="103"/>
      <c r="S481" s="103"/>
      <c r="T481" s="103"/>
      <c r="U481" s="103"/>
      <c r="V481" s="103"/>
      <c r="W481" s="103"/>
      <c r="X481" s="103"/>
      <c r="Y481" s="103"/>
      <c r="Z481" s="103"/>
      <c r="AA481" s="103"/>
      <c r="AB481" s="103"/>
      <c r="AC481" s="103"/>
      <c r="AD481" s="104"/>
      <c r="AE481" s="104"/>
      <c r="AF481" s="104"/>
      <c r="AG481" s="104"/>
      <c r="AH481" s="104"/>
      <c r="AI481" s="105"/>
      <c r="AJ481" s="105"/>
      <c r="AK481" s="105"/>
      <c r="AL481" s="105"/>
      <c r="AM481" s="106"/>
      <c r="AN481" s="106"/>
      <c r="AO481" s="106"/>
      <c r="AP481" s="106"/>
    </row>
    <row r="482" spans="5:52" ht="14.1" hidden="1" customHeight="1" x14ac:dyDescent="0.25">
      <c r="E482" s="100" t="str">
        <f>"6.1."&amp;TEXT(AZ482,"0")</f>
        <v>6.1.11</v>
      </c>
      <c r="F482" s="100"/>
      <c r="G482" s="101" t="s">
        <v>176</v>
      </c>
      <c r="H482" s="101"/>
      <c r="I482" s="102" t="s">
        <v>178</v>
      </c>
      <c r="J482" s="102"/>
      <c r="K482" s="102"/>
      <c r="L482" s="102"/>
      <c r="M482" s="102"/>
      <c r="N482" s="102"/>
      <c r="O482" s="102"/>
      <c r="P482" s="102"/>
      <c r="Q482" s="102"/>
      <c r="R482" s="103"/>
      <c r="S482" s="103"/>
      <c r="T482" s="103"/>
      <c r="U482" s="103"/>
      <c r="V482" s="103"/>
      <c r="W482" s="103"/>
      <c r="X482" s="103"/>
      <c r="Y482" s="103"/>
      <c r="Z482" s="103"/>
      <c r="AA482" s="103"/>
      <c r="AB482" s="103"/>
      <c r="AC482" s="103"/>
      <c r="AD482" s="104"/>
      <c r="AE482" s="104"/>
      <c r="AF482" s="104"/>
      <c r="AG482" s="104"/>
      <c r="AH482" s="104"/>
      <c r="AI482" s="105"/>
      <c r="AJ482" s="105"/>
      <c r="AK482" s="105"/>
      <c r="AL482" s="105"/>
      <c r="AM482" s="106"/>
      <c r="AN482" s="106"/>
      <c r="AO482" s="106"/>
      <c r="AP482" s="106"/>
      <c r="AZ482" s="5">
        <f>AZ475+IF(AZ309=TRUE,1,0)</f>
        <v>11</v>
      </c>
    </row>
    <row r="483" spans="5:52" ht="14.1" hidden="1" customHeight="1" x14ac:dyDescent="0.25">
      <c r="E483" s="100"/>
      <c r="F483" s="100"/>
      <c r="G483" s="101"/>
      <c r="H483" s="101"/>
      <c r="I483" s="102"/>
      <c r="J483" s="102"/>
      <c r="K483" s="102"/>
      <c r="L483" s="102"/>
      <c r="M483" s="102"/>
      <c r="N483" s="102"/>
      <c r="O483" s="102"/>
      <c r="P483" s="102"/>
      <c r="Q483" s="102"/>
      <c r="R483" s="103"/>
      <c r="S483" s="103"/>
      <c r="T483" s="103"/>
      <c r="U483" s="103"/>
      <c r="V483" s="103"/>
      <c r="W483" s="103"/>
      <c r="X483" s="103"/>
      <c r="Y483" s="103"/>
      <c r="Z483" s="103"/>
      <c r="AA483" s="103"/>
      <c r="AB483" s="103"/>
      <c r="AC483" s="103"/>
      <c r="AD483" s="104"/>
      <c r="AE483" s="104"/>
      <c r="AF483" s="104"/>
      <c r="AG483" s="104"/>
      <c r="AH483" s="104"/>
      <c r="AI483" s="105"/>
      <c r="AJ483" s="105"/>
      <c r="AK483" s="105"/>
      <c r="AL483" s="105"/>
      <c r="AM483" s="106"/>
      <c r="AN483" s="106"/>
      <c r="AO483" s="106"/>
      <c r="AP483" s="106"/>
    </row>
    <row r="484" spans="5:52" ht="14.1" hidden="1" customHeight="1" x14ac:dyDescent="0.25">
      <c r="E484" s="100"/>
      <c r="F484" s="100"/>
      <c r="G484" s="101"/>
      <c r="H484" s="101"/>
      <c r="I484" s="102"/>
      <c r="J484" s="102"/>
      <c r="K484" s="102"/>
      <c r="L484" s="102"/>
      <c r="M484" s="102"/>
      <c r="N484" s="102"/>
      <c r="O484" s="102"/>
      <c r="P484" s="102"/>
      <c r="Q484" s="102"/>
      <c r="R484" s="103"/>
      <c r="S484" s="103"/>
      <c r="T484" s="103"/>
      <c r="U484" s="103"/>
      <c r="V484" s="103"/>
      <c r="W484" s="103"/>
      <c r="X484" s="103"/>
      <c r="Y484" s="103"/>
      <c r="Z484" s="103"/>
      <c r="AA484" s="103"/>
      <c r="AB484" s="103"/>
      <c r="AC484" s="103"/>
      <c r="AD484" s="104"/>
      <c r="AE484" s="104"/>
      <c r="AF484" s="104"/>
      <c r="AG484" s="104"/>
      <c r="AH484" s="104"/>
      <c r="AI484" s="105"/>
      <c r="AJ484" s="105"/>
      <c r="AK484" s="105"/>
      <c r="AL484" s="105"/>
      <c r="AM484" s="106"/>
      <c r="AN484" s="106"/>
      <c r="AO484" s="106"/>
      <c r="AP484" s="106"/>
    </row>
    <row r="485" spans="5:52" ht="14.1" hidden="1" customHeight="1" x14ac:dyDescent="0.25">
      <c r="E485" s="100"/>
      <c r="F485" s="100"/>
      <c r="G485" s="101"/>
      <c r="H485" s="101"/>
      <c r="I485" s="102"/>
      <c r="J485" s="102"/>
      <c r="K485" s="102"/>
      <c r="L485" s="102"/>
      <c r="M485" s="102"/>
      <c r="N485" s="102"/>
      <c r="O485" s="102"/>
      <c r="P485" s="102"/>
      <c r="Q485" s="102"/>
      <c r="R485" s="103"/>
      <c r="S485" s="103"/>
      <c r="T485" s="103"/>
      <c r="U485" s="103"/>
      <c r="V485" s="103"/>
      <c r="W485" s="103"/>
      <c r="X485" s="103"/>
      <c r="Y485" s="103"/>
      <c r="Z485" s="103"/>
      <c r="AA485" s="103"/>
      <c r="AB485" s="103"/>
      <c r="AC485" s="103"/>
      <c r="AD485" s="104"/>
      <c r="AE485" s="104"/>
      <c r="AF485" s="104"/>
      <c r="AG485" s="104"/>
      <c r="AH485" s="104"/>
      <c r="AI485" s="105"/>
      <c r="AJ485" s="105"/>
      <c r="AK485" s="105"/>
      <c r="AL485" s="105"/>
      <c r="AM485" s="106"/>
      <c r="AN485" s="106"/>
      <c r="AO485" s="106"/>
      <c r="AP485" s="106"/>
    </row>
    <row r="486" spans="5:52" ht="14.1" hidden="1" customHeight="1" x14ac:dyDescent="0.25">
      <c r="E486" s="100"/>
      <c r="F486" s="100"/>
      <c r="G486" s="101"/>
      <c r="H486" s="101"/>
      <c r="I486" s="102"/>
      <c r="J486" s="102"/>
      <c r="K486" s="102"/>
      <c r="L486" s="102"/>
      <c r="M486" s="102"/>
      <c r="N486" s="102"/>
      <c r="O486" s="102"/>
      <c r="P486" s="102"/>
      <c r="Q486" s="102"/>
      <c r="R486" s="103"/>
      <c r="S486" s="103"/>
      <c r="T486" s="103"/>
      <c r="U486" s="103"/>
      <c r="V486" s="103"/>
      <c r="W486" s="103"/>
      <c r="X486" s="103"/>
      <c r="Y486" s="103"/>
      <c r="Z486" s="103"/>
      <c r="AA486" s="103"/>
      <c r="AB486" s="103"/>
      <c r="AC486" s="103"/>
      <c r="AD486" s="104"/>
      <c r="AE486" s="104"/>
      <c r="AF486" s="104"/>
      <c r="AG486" s="104"/>
      <c r="AH486" s="104"/>
      <c r="AI486" s="105"/>
      <c r="AJ486" s="105"/>
      <c r="AK486" s="105"/>
      <c r="AL486" s="105"/>
      <c r="AM486" s="106"/>
      <c r="AN486" s="106"/>
      <c r="AO486" s="106"/>
      <c r="AP486" s="106"/>
    </row>
    <row r="487" spans="5:52" ht="14.1" hidden="1" customHeight="1" x14ac:dyDescent="0.25">
      <c r="E487" s="100"/>
      <c r="F487" s="100"/>
      <c r="G487" s="101"/>
      <c r="H487" s="101"/>
      <c r="I487" s="102"/>
      <c r="J487" s="102"/>
      <c r="K487" s="102"/>
      <c r="L487" s="102"/>
      <c r="M487" s="102"/>
      <c r="N487" s="102"/>
      <c r="O487" s="102"/>
      <c r="P487" s="102"/>
      <c r="Q487" s="102"/>
      <c r="R487" s="103"/>
      <c r="S487" s="103"/>
      <c r="T487" s="103"/>
      <c r="U487" s="103"/>
      <c r="V487" s="103"/>
      <c r="W487" s="103"/>
      <c r="X487" s="103"/>
      <c r="Y487" s="103"/>
      <c r="Z487" s="103"/>
      <c r="AA487" s="103"/>
      <c r="AB487" s="103"/>
      <c r="AC487" s="103"/>
      <c r="AD487" s="104"/>
      <c r="AE487" s="104"/>
      <c r="AF487" s="104"/>
      <c r="AG487" s="104"/>
      <c r="AH487" s="104"/>
      <c r="AI487" s="105"/>
      <c r="AJ487" s="105"/>
      <c r="AK487" s="105"/>
      <c r="AL487" s="105"/>
      <c r="AM487" s="106"/>
      <c r="AN487" s="106"/>
      <c r="AO487" s="106"/>
      <c r="AP487" s="106"/>
    </row>
    <row r="488" spans="5:52" ht="14.1" hidden="1" customHeight="1" x14ac:dyDescent="0.25">
      <c r="E488" s="100"/>
      <c r="F488" s="100"/>
      <c r="G488" s="101"/>
      <c r="H488" s="101"/>
      <c r="I488" s="102"/>
      <c r="J488" s="102"/>
      <c r="K488" s="102"/>
      <c r="L488" s="102"/>
      <c r="M488" s="102"/>
      <c r="N488" s="102"/>
      <c r="O488" s="102"/>
      <c r="P488" s="102"/>
      <c r="Q488" s="102"/>
      <c r="R488" s="103"/>
      <c r="S488" s="103"/>
      <c r="T488" s="103"/>
      <c r="U488" s="103"/>
      <c r="V488" s="103"/>
      <c r="W488" s="103"/>
      <c r="X488" s="103"/>
      <c r="Y488" s="103"/>
      <c r="Z488" s="103"/>
      <c r="AA488" s="103"/>
      <c r="AB488" s="103"/>
      <c r="AC488" s="103"/>
      <c r="AD488" s="104"/>
      <c r="AE488" s="104"/>
      <c r="AF488" s="104"/>
      <c r="AG488" s="104"/>
      <c r="AH488" s="104"/>
      <c r="AI488" s="105"/>
      <c r="AJ488" s="105"/>
      <c r="AK488" s="105"/>
      <c r="AL488" s="105"/>
      <c r="AM488" s="106"/>
      <c r="AN488" s="106"/>
      <c r="AO488" s="106"/>
      <c r="AP488" s="106"/>
    </row>
    <row r="489" spans="5:52" ht="14.1" hidden="1" customHeight="1" x14ac:dyDescent="0.25">
      <c r="E489" s="100"/>
      <c r="F489" s="100"/>
      <c r="G489" s="101"/>
      <c r="H489" s="101"/>
      <c r="I489" s="102"/>
      <c r="J489" s="102"/>
      <c r="K489" s="102"/>
      <c r="L489" s="102"/>
      <c r="M489" s="102"/>
      <c r="N489" s="102"/>
      <c r="O489" s="102"/>
      <c r="P489" s="102"/>
      <c r="Q489" s="102"/>
      <c r="R489" s="103"/>
      <c r="S489" s="103"/>
      <c r="T489" s="103"/>
      <c r="U489" s="103"/>
      <c r="V489" s="103"/>
      <c r="W489" s="103"/>
      <c r="X489" s="103"/>
      <c r="Y489" s="103"/>
      <c r="Z489" s="103"/>
      <c r="AA489" s="103"/>
      <c r="AB489" s="103"/>
      <c r="AC489" s="103"/>
      <c r="AD489" s="104"/>
      <c r="AE489" s="104"/>
      <c r="AF489" s="104"/>
      <c r="AG489" s="104"/>
      <c r="AH489" s="104"/>
      <c r="AI489" s="105"/>
      <c r="AJ489" s="105"/>
      <c r="AK489" s="105"/>
      <c r="AL489" s="105"/>
      <c r="AM489" s="106"/>
      <c r="AN489" s="106"/>
      <c r="AO489" s="106"/>
      <c r="AP489" s="106"/>
    </row>
    <row r="490" spans="5:52" ht="14.1" hidden="1" customHeight="1" x14ac:dyDescent="0.25">
      <c r="E490" s="100"/>
      <c r="F490" s="100"/>
      <c r="G490" s="101"/>
      <c r="H490" s="101"/>
      <c r="I490" s="102"/>
      <c r="J490" s="102"/>
      <c r="K490" s="102"/>
      <c r="L490" s="102"/>
      <c r="M490" s="102"/>
      <c r="N490" s="102"/>
      <c r="O490" s="102"/>
      <c r="P490" s="102"/>
      <c r="Q490" s="102"/>
      <c r="R490" s="103"/>
      <c r="S490" s="103"/>
      <c r="T490" s="103"/>
      <c r="U490" s="103"/>
      <c r="V490" s="103"/>
      <c r="W490" s="103"/>
      <c r="X490" s="103"/>
      <c r="Y490" s="103"/>
      <c r="Z490" s="103"/>
      <c r="AA490" s="103"/>
      <c r="AB490" s="103"/>
      <c r="AC490" s="103"/>
      <c r="AD490" s="104"/>
      <c r="AE490" s="104"/>
      <c r="AF490" s="104"/>
      <c r="AG490" s="104"/>
      <c r="AH490" s="104"/>
      <c r="AI490" s="105"/>
      <c r="AJ490" s="105"/>
      <c r="AK490" s="105"/>
      <c r="AL490" s="105"/>
      <c r="AM490" s="106"/>
      <c r="AN490" s="106"/>
      <c r="AO490" s="106"/>
      <c r="AP490" s="106"/>
    </row>
    <row r="491" spans="5:52" ht="14.1" hidden="1" customHeight="1" x14ac:dyDescent="0.25">
      <c r="E491" s="100"/>
      <c r="F491" s="100"/>
      <c r="G491" s="101"/>
      <c r="H491" s="101"/>
      <c r="I491" s="102"/>
      <c r="J491" s="102"/>
      <c r="K491" s="102"/>
      <c r="L491" s="102"/>
      <c r="M491" s="102"/>
      <c r="N491" s="102"/>
      <c r="O491" s="102"/>
      <c r="P491" s="102"/>
      <c r="Q491" s="102"/>
      <c r="R491" s="103"/>
      <c r="S491" s="103"/>
      <c r="T491" s="103"/>
      <c r="U491" s="103"/>
      <c r="V491" s="103"/>
      <c r="W491" s="103"/>
      <c r="X491" s="103"/>
      <c r="Y491" s="103"/>
      <c r="Z491" s="103"/>
      <c r="AA491" s="103"/>
      <c r="AB491" s="103"/>
      <c r="AC491" s="103"/>
      <c r="AD491" s="104"/>
      <c r="AE491" s="104"/>
      <c r="AF491" s="104"/>
      <c r="AG491" s="104"/>
      <c r="AH491" s="104"/>
      <c r="AI491" s="105"/>
      <c r="AJ491" s="105"/>
      <c r="AK491" s="105"/>
      <c r="AL491" s="105"/>
      <c r="AM491" s="106"/>
      <c r="AN491" s="106"/>
      <c r="AO491" s="106"/>
      <c r="AP491" s="106"/>
    </row>
    <row r="492" spans="5:52" ht="14.1" hidden="1" customHeight="1" x14ac:dyDescent="0.25">
      <c r="E492" s="100"/>
      <c r="F492" s="100"/>
      <c r="G492" s="101"/>
      <c r="H492" s="101"/>
      <c r="I492" s="102"/>
      <c r="J492" s="102"/>
      <c r="K492" s="102"/>
      <c r="L492" s="102"/>
      <c r="M492" s="102"/>
      <c r="N492" s="102"/>
      <c r="O492" s="102"/>
      <c r="P492" s="102"/>
      <c r="Q492" s="102"/>
      <c r="R492" s="103"/>
      <c r="S492" s="103"/>
      <c r="T492" s="103"/>
      <c r="U492" s="103"/>
      <c r="V492" s="103"/>
      <c r="W492" s="103"/>
      <c r="X492" s="103"/>
      <c r="Y492" s="103"/>
      <c r="Z492" s="103"/>
      <c r="AA492" s="103"/>
      <c r="AB492" s="103"/>
      <c r="AC492" s="103"/>
      <c r="AD492" s="104"/>
      <c r="AE492" s="104"/>
      <c r="AF492" s="104"/>
      <c r="AG492" s="104"/>
      <c r="AH492" s="104"/>
      <c r="AI492" s="105"/>
      <c r="AJ492" s="105"/>
      <c r="AK492" s="105"/>
      <c r="AL492" s="105"/>
      <c r="AM492" s="106"/>
      <c r="AN492" s="106"/>
      <c r="AO492" s="106"/>
      <c r="AP492" s="106"/>
    </row>
    <row r="493" spans="5:52" ht="14.1" hidden="1" customHeight="1" x14ac:dyDescent="0.25">
      <c r="E493" s="100" t="str">
        <f>"6.1."&amp;TEXT(AZ493,"0")</f>
        <v>6.1.11</v>
      </c>
      <c r="F493" s="100"/>
      <c r="G493" s="101" t="s">
        <v>177</v>
      </c>
      <c r="H493" s="101"/>
      <c r="I493" s="102" t="s">
        <v>179</v>
      </c>
      <c r="J493" s="102"/>
      <c r="K493" s="102"/>
      <c r="L493" s="102"/>
      <c r="M493" s="102"/>
      <c r="N493" s="102"/>
      <c r="O493" s="102"/>
      <c r="P493" s="102"/>
      <c r="Q493" s="102"/>
      <c r="R493" s="103"/>
      <c r="S493" s="103"/>
      <c r="T493" s="103"/>
      <c r="U493" s="103"/>
      <c r="V493" s="103"/>
      <c r="W493" s="103"/>
      <c r="X493" s="103"/>
      <c r="Y493" s="103"/>
      <c r="Z493" s="103"/>
      <c r="AA493" s="103"/>
      <c r="AB493" s="103"/>
      <c r="AC493" s="103"/>
      <c r="AD493" s="104"/>
      <c r="AE493" s="104"/>
      <c r="AF493" s="104"/>
      <c r="AG493" s="104"/>
      <c r="AH493" s="104"/>
      <c r="AI493" s="105"/>
      <c r="AJ493" s="105"/>
      <c r="AK493" s="105"/>
      <c r="AL493" s="105"/>
      <c r="AM493" s="106"/>
      <c r="AN493" s="106"/>
      <c r="AO493" s="106"/>
      <c r="AP493" s="106"/>
      <c r="AZ493" s="5">
        <f>AZ482+IF(AZ313=TRUE,1,0)</f>
        <v>11</v>
      </c>
    </row>
    <row r="494" spans="5:52" ht="14.1" hidden="1" customHeight="1" x14ac:dyDescent="0.25">
      <c r="E494" s="100"/>
      <c r="F494" s="100"/>
      <c r="G494" s="101"/>
      <c r="H494" s="101"/>
      <c r="I494" s="102"/>
      <c r="J494" s="102"/>
      <c r="K494" s="102"/>
      <c r="L494" s="102"/>
      <c r="M494" s="102"/>
      <c r="N494" s="102"/>
      <c r="O494" s="102"/>
      <c r="P494" s="102"/>
      <c r="Q494" s="102"/>
      <c r="R494" s="103"/>
      <c r="S494" s="103"/>
      <c r="T494" s="103"/>
      <c r="U494" s="103"/>
      <c r="V494" s="103"/>
      <c r="W494" s="103"/>
      <c r="X494" s="103"/>
      <c r="Y494" s="103"/>
      <c r="Z494" s="103"/>
      <c r="AA494" s="103"/>
      <c r="AB494" s="103"/>
      <c r="AC494" s="103"/>
      <c r="AD494" s="104"/>
      <c r="AE494" s="104"/>
      <c r="AF494" s="104"/>
      <c r="AG494" s="104"/>
      <c r="AH494" s="104"/>
      <c r="AI494" s="105"/>
      <c r="AJ494" s="105"/>
      <c r="AK494" s="105"/>
      <c r="AL494" s="105"/>
      <c r="AM494" s="106"/>
      <c r="AN494" s="106"/>
      <c r="AO494" s="106"/>
      <c r="AP494" s="106"/>
    </row>
    <row r="495" spans="5:52" ht="14.1" hidden="1" customHeight="1" x14ac:dyDescent="0.25">
      <c r="E495" s="100"/>
      <c r="F495" s="100"/>
      <c r="G495" s="101"/>
      <c r="H495" s="101"/>
      <c r="I495" s="102"/>
      <c r="J495" s="102"/>
      <c r="K495" s="102"/>
      <c r="L495" s="102"/>
      <c r="M495" s="102"/>
      <c r="N495" s="102"/>
      <c r="O495" s="102"/>
      <c r="P495" s="102"/>
      <c r="Q495" s="102"/>
      <c r="R495" s="103"/>
      <c r="S495" s="103"/>
      <c r="T495" s="103"/>
      <c r="U495" s="103"/>
      <c r="V495" s="103"/>
      <c r="W495" s="103"/>
      <c r="X495" s="103"/>
      <c r="Y495" s="103"/>
      <c r="Z495" s="103"/>
      <c r="AA495" s="103"/>
      <c r="AB495" s="103"/>
      <c r="AC495" s="103"/>
      <c r="AD495" s="104"/>
      <c r="AE495" s="104"/>
      <c r="AF495" s="104"/>
      <c r="AG495" s="104"/>
      <c r="AH495" s="104"/>
      <c r="AI495" s="105"/>
      <c r="AJ495" s="105"/>
      <c r="AK495" s="105"/>
      <c r="AL495" s="105"/>
      <c r="AM495" s="106"/>
      <c r="AN495" s="106"/>
      <c r="AO495" s="106"/>
      <c r="AP495" s="106"/>
    </row>
    <row r="496" spans="5:52" ht="14.1" hidden="1" customHeight="1" x14ac:dyDescent="0.25">
      <c r="E496" s="100"/>
      <c r="F496" s="100"/>
      <c r="G496" s="101"/>
      <c r="H496" s="101"/>
      <c r="I496" s="102"/>
      <c r="J496" s="102"/>
      <c r="K496" s="102"/>
      <c r="L496" s="102"/>
      <c r="M496" s="102"/>
      <c r="N496" s="102"/>
      <c r="O496" s="102"/>
      <c r="P496" s="102"/>
      <c r="Q496" s="102"/>
      <c r="R496" s="103"/>
      <c r="S496" s="103"/>
      <c r="T496" s="103"/>
      <c r="U496" s="103"/>
      <c r="V496" s="103"/>
      <c r="W496" s="103"/>
      <c r="X496" s="103"/>
      <c r="Y496" s="103"/>
      <c r="Z496" s="103"/>
      <c r="AA496" s="103"/>
      <c r="AB496" s="103"/>
      <c r="AC496" s="103"/>
      <c r="AD496" s="104"/>
      <c r="AE496" s="104"/>
      <c r="AF496" s="104"/>
      <c r="AG496" s="104"/>
      <c r="AH496" s="104"/>
      <c r="AI496" s="105"/>
      <c r="AJ496" s="105"/>
      <c r="AK496" s="105"/>
      <c r="AL496" s="105"/>
      <c r="AM496" s="106"/>
      <c r="AN496" s="106"/>
      <c r="AO496" s="106"/>
      <c r="AP496" s="106"/>
    </row>
    <row r="497" spans="5:52" ht="14.1" hidden="1" customHeight="1" x14ac:dyDescent="0.25">
      <c r="E497" s="100"/>
      <c r="F497" s="100"/>
      <c r="G497" s="101"/>
      <c r="H497" s="101"/>
      <c r="I497" s="102"/>
      <c r="J497" s="102"/>
      <c r="K497" s="102"/>
      <c r="L497" s="102"/>
      <c r="M497" s="102"/>
      <c r="N497" s="102"/>
      <c r="O497" s="102"/>
      <c r="P497" s="102"/>
      <c r="Q497" s="102"/>
      <c r="R497" s="103"/>
      <c r="S497" s="103"/>
      <c r="T497" s="103"/>
      <c r="U497" s="103"/>
      <c r="V497" s="103"/>
      <c r="W497" s="103"/>
      <c r="X497" s="103"/>
      <c r="Y497" s="103"/>
      <c r="Z497" s="103"/>
      <c r="AA497" s="103"/>
      <c r="AB497" s="103"/>
      <c r="AC497" s="103"/>
      <c r="AD497" s="104"/>
      <c r="AE497" s="104"/>
      <c r="AF497" s="104"/>
      <c r="AG497" s="104"/>
      <c r="AH497" s="104"/>
      <c r="AI497" s="105"/>
      <c r="AJ497" s="105"/>
      <c r="AK497" s="105"/>
      <c r="AL497" s="105"/>
      <c r="AM497" s="106"/>
      <c r="AN497" s="106"/>
      <c r="AO497" s="106"/>
      <c r="AP497" s="106"/>
    </row>
    <row r="498" spans="5:52" ht="14.1" hidden="1" customHeight="1" x14ac:dyDescent="0.25">
      <c r="E498" s="100"/>
      <c r="F498" s="100"/>
      <c r="G498" s="101"/>
      <c r="H498" s="101"/>
      <c r="I498" s="102"/>
      <c r="J498" s="102"/>
      <c r="K498" s="102"/>
      <c r="L498" s="102"/>
      <c r="M498" s="102"/>
      <c r="N498" s="102"/>
      <c r="O498" s="102"/>
      <c r="P498" s="102"/>
      <c r="Q498" s="102"/>
      <c r="R498" s="103"/>
      <c r="S498" s="103"/>
      <c r="T498" s="103"/>
      <c r="U498" s="103"/>
      <c r="V498" s="103"/>
      <c r="W498" s="103"/>
      <c r="X498" s="103"/>
      <c r="Y498" s="103"/>
      <c r="Z498" s="103"/>
      <c r="AA498" s="103"/>
      <c r="AB498" s="103"/>
      <c r="AC498" s="103"/>
      <c r="AD498" s="104"/>
      <c r="AE498" s="104"/>
      <c r="AF498" s="104"/>
      <c r="AG498" s="104"/>
      <c r="AH498" s="104"/>
      <c r="AI498" s="105"/>
      <c r="AJ498" s="105"/>
      <c r="AK498" s="105"/>
      <c r="AL498" s="105"/>
      <c r="AM498" s="106"/>
      <c r="AN498" s="106"/>
      <c r="AO498" s="106"/>
      <c r="AP498" s="106"/>
    </row>
    <row r="499" spans="5:52" ht="14.1" hidden="1" customHeight="1" x14ac:dyDescent="0.25">
      <c r="E499" s="100"/>
      <c r="F499" s="100"/>
      <c r="G499" s="101"/>
      <c r="H499" s="101"/>
      <c r="I499" s="102"/>
      <c r="J499" s="102"/>
      <c r="K499" s="102"/>
      <c r="L499" s="102"/>
      <c r="M499" s="102"/>
      <c r="N499" s="102"/>
      <c r="O499" s="102"/>
      <c r="P499" s="102"/>
      <c r="Q499" s="102"/>
      <c r="R499" s="103"/>
      <c r="S499" s="103"/>
      <c r="T499" s="103"/>
      <c r="U499" s="103"/>
      <c r="V499" s="103"/>
      <c r="W499" s="103"/>
      <c r="X499" s="103"/>
      <c r="Y499" s="103"/>
      <c r="Z499" s="103"/>
      <c r="AA499" s="103"/>
      <c r="AB499" s="103"/>
      <c r="AC499" s="103"/>
      <c r="AD499" s="104"/>
      <c r="AE499" s="104"/>
      <c r="AF499" s="104"/>
      <c r="AG499" s="104"/>
      <c r="AH499" s="104"/>
      <c r="AI499" s="105"/>
      <c r="AJ499" s="105"/>
      <c r="AK499" s="105"/>
      <c r="AL499" s="105"/>
      <c r="AM499" s="106"/>
      <c r="AN499" s="106"/>
      <c r="AO499" s="106"/>
      <c r="AP499" s="106"/>
    </row>
    <row r="500" spans="5:52" ht="14.1" hidden="1" customHeight="1" x14ac:dyDescent="0.25">
      <c r="E500" s="100"/>
      <c r="F500" s="100"/>
      <c r="G500" s="101"/>
      <c r="H500" s="101"/>
      <c r="I500" s="102"/>
      <c r="J500" s="102"/>
      <c r="K500" s="102"/>
      <c r="L500" s="102"/>
      <c r="M500" s="102"/>
      <c r="N500" s="102"/>
      <c r="O500" s="102"/>
      <c r="P500" s="102"/>
      <c r="Q500" s="102"/>
      <c r="R500" s="103"/>
      <c r="S500" s="103"/>
      <c r="T500" s="103"/>
      <c r="U500" s="103"/>
      <c r="V500" s="103"/>
      <c r="W500" s="103"/>
      <c r="X500" s="103"/>
      <c r="Y500" s="103"/>
      <c r="Z500" s="103"/>
      <c r="AA500" s="103"/>
      <c r="AB500" s="103"/>
      <c r="AC500" s="103"/>
      <c r="AD500" s="104"/>
      <c r="AE500" s="104"/>
      <c r="AF500" s="104"/>
      <c r="AG500" s="104"/>
      <c r="AH500" s="104"/>
      <c r="AI500" s="105"/>
      <c r="AJ500" s="105"/>
      <c r="AK500" s="105"/>
      <c r="AL500" s="105"/>
      <c r="AM500" s="106"/>
      <c r="AN500" s="106"/>
      <c r="AO500" s="106"/>
      <c r="AP500" s="106"/>
    </row>
    <row r="501" spans="5:52" ht="14.1" hidden="1" customHeight="1" x14ac:dyDescent="0.25">
      <c r="E501" s="100" t="str">
        <f>"6.1."&amp;TEXT(AZ501,"0")</f>
        <v>6.1.11</v>
      </c>
      <c r="F501" s="100"/>
      <c r="G501" s="101" t="s">
        <v>181</v>
      </c>
      <c r="H501" s="101"/>
      <c r="I501" s="102" t="s">
        <v>180</v>
      </c>
      <c r="J501" s="102"/>
      <c r="K501" s="102"/>
      <c r="L501" s="102"/>
      <c r="M501" s="102"/>
      <c r="N501" s="102"/>
      <c r="O501" s="102"/>
      <c r="P501" s="102"/>
      <c r="Q501" s="102"/>
      <c r="R501" s="103"/>
      <c r="S501" s="103"/>
      <c r="T501" s="103"/>
      <c r="U501" s="103"/>
      <c r="V501" s="103"/>
      <c r="W501" s="103"/>
      <c r="X501" s="103"/>
      <c r="Y501" s="103"/>
      <c r="Z501" s="103"/>
      <c r="AA501" s="103"/>
      <c r="AB501" s="103"/>
      <c r="AC501" s="103"/>
      <c r="AD501" s="104"/>
      <c r="AE501" s="104"/>
      <c r="AF501" s="104"/>
      <c r="AG501" s="104"/>
      <c r="AH501" s="104"/>
      <c r="AI501" s="105"/>
      <c r="AJ501" s="105"/>
      <c r="AK501" s="105"/>
      <c r="AL501" s="105"/>
      <c r="AM501" s="106"/>
      <c r="AN501" s="106"/>
      <c r="AO501" s="106"/>
      <c r="AP501" s="106"/>
      <c r="AZ501" s="5">
        <f>AZ493+IF(AZ316=TRUE,1,0)</f>
        <v>11</v>
      </c>
    </row>
    <row r="502" spans="5:52" ht="14.1" hidden="1" customHeight="1" x14ac:dyDescent="0.25">
      <c r="E502" s="100"/>
      <c r="F502" s="100"/>
      <c r="G502" s="101"/>
      <c r="H502" s="101"/>
      <c r="I502" s="102"/>
      <c r="J502" s="102"/>
      <c r="K502" s="102"/>
      <c r="L502" s="102"/>
      <c r="M502" s="102"/>
      <c r="N502" s="102"/>
      <c r="O502" s="102"/>
      <c r="P502" s="102"/>
      <c r="Q502" s="102"/>
      <c r="R502" s="103"/>
      <c r="S502" s="103"/>
      <c r="T502" s="103"/>
      <c r="U502" s="103"/>
      <c r="V502" s="103"/>
      <c r="W502" s="103"/>
      <c r="X502" s="103"/>
      <c r="Y502" s="103"/>
      <c r="Z502" s="103"/>
      <c r="AA502" s="103"/>
      <c r="AB502" s="103"/>
      <c r="AC502" s="103"/>
      <c r="AD502" s="104"/>
      <c r="AE502" s="104"/>
      <c r="AF502" s="104"/>
      <c r="AG502" s="104"/>
      <c r="AH502" s="104"/>
      <c r="AI502" s="105"/>
      <c r="AJ502" s="105"/>
      <c r="AK502" s="105"/>
      <c r="AL502" s="105"/>
      <c r="AM502" s="106"/>
      <c r="AN502" s="106"/>
      <c r="AO502" s="106"/>
      <c r="AP502" s="106"/>
    </row>
    <row r="503" spans="5:52" ht="14.1" hidden="1" customHeight="1" x14ac:dyDescent="0.25">
      <c r="E503" s="100"/>
      <c r="F503" s="100"/>
      <c r="G503" s="101"/>
      <c r="H503" s="101"/>
      <c r="I503" s="102"/>
      <c r="J503" s="102"/>
      <c r="K503" s="102"/>
      <c r="L503" s="102"/>
      <c r="M503" s="102"/>
      <c r="N503" s="102"/>
      <c r="O503" s="102"/>
      <c r="P503" s="102"/>
      <c r="Q503" s="102"/>
      <c r="R503" s="103"/>
      <c r="S503" s="103"/>
      <c r="T503" s="103"/>
      <c r="U503" s="103"/>
      <c r="V503" s="103"/>
      <c r="W503" s="103"/>
      <c r="X503" s="103"/>
      <c r="Y503" s="103"/>
      <c r="Z503" s="103"/>
      <c r="AA503" s="103"/>
      <c r="AB503" s="103"/>
      <c r="AC503" s="103"/>
      <c r="AD503" s="104"/>
      <c r="AE503" s="104"/>
      <c r="AF503" s="104"/>
      <c r="AG503" s="104"/>
      <c r="AH503" s="104"/>
      <c r="AI503" s="105"/>
      <c r="AJ503" s="105"/>
      <c r="AK503" s="105"/>
      <c r="AL503" s="105"/>
      <c r="AM503" s="106"/>
      <c r="AN503" s="106"/>
      <c r="AO503" s="106"/>
      <c r="AP503" s="106"/>
    </row>
    <row r="504" spans="5:52" ht="14.1" hidden="1" customHeight="1" x14ac:dyDescent="0.25">
      <c r="E504" s="100"/>
      <c r="F504" s="100"/>
      <c r="G504" s="101"/>
      <c r="H504" s="101"/>
      <c r="I504" s="102"/>
      <c r="J504" s="102"/>
      <c r="K504" s="102"/>
      <c r="L504" s="102"/>
      <c r="M504" s="102"/>
      <c r="N504" s="102"/>
      <c r="O504" s="102"/>
      <c r="P504" s="102"/>
      <c r="Q504" s="102"/>
      <c r="R504" s="103"/>
      <c r="S504" s="103"/>
      <c r="T504" s="103"/>
      <c r="U504" s="103"/>
      <c r="V504" s="103"/>
      <c r="W504" s="103"/>
      <c r="X504" s="103"/>
      <c r="Y504" s="103"/>
      <c r="Z504" s="103"/>
      <c r="AA504" s="103"/>
      <c r="AB504" s="103"/>
      <c r="AC504" s="103"/>
      <c r="AD504" s="104"/>
      <c r="AE504" s="104"/>
      <c r="AF504" s="104"/>
      <c r="AG504" s="104"/>
      <c r="AH504" s="104"/>
      <c r="AI504" s="105"/>
      <c r="AJ504" s="105"/>
      <c r="AK504" s="105"/>
      <c r="AL504" s="105"/>
      <c r="AM504" s="106"/>
      <c r="AN504" s="106"/>
      <c r="AO504" s="106"/>
      <c r="AP504" s="106"/>
    </row>
    <row r="505" spans="5:52" ht="14.1" hidden="1" customHeight="1" x14ac:dyDescent="0.25">
      <c r="E505" s="100"/>
      <c r="F505" s="100"/>
      <c r="G505" s="101"/>
      <c r="H505" s="101"/>
      <c r="I505" s="102"/>
      <c r="J505" s="102"/>
      <c r="K505" s="102"/>
      <c r="L505" s="102"/>
      <c r="M505" s="102"/>
      <c r="N505" s="102"/>
      <c r="O505" s="102"/>
      <c r="P505" s="102"/>
      <c r="Q505" s="102"/>
      <c r="R505" s="103"/>
      <c r="S505" s="103"/>
      <c r="T505" s="103"/>
      <c r="U505" s="103"/>
      <c r="V505" s="103"/>
      <c r="W505" s="103"/>
      <c r="X505" s="103"/>
      <c r="Y505" s="103"/>
      <c r="Z505" s="103"/>
      <c r="AA505" s="103"/>
      <c r="AB505" s="103"/>
      <c r="AC505" s="103"/>
      <c r="AD505" s="104"/>
      <c r="AE505" s="104"/>
      <c r="AF505" s="104"/>
      <c r="AG505" s="104"/>
      <c r="AH505" s="104"/>
      <c r="AI505" s="105"/>
      <c r="AJ505" s="105"/>
      <c r="AK505" s="105"/>
      <c r="AL505" s="105"/>
      <c r="AM505" s="106"/>
      <c r="AN505" s="106"/>
      <c r="AO505" s="106"/>
      <c r="AP505" s="106"/>
    </row>
    <row r="506" spans="5:52" ht="14.1" hidden="1" customHeight="1" x14ac:dyDescent="0.25">
      <c r="E506" s="100"/>
      <c r="F506" s="100"/>
      <c r="G506" s="101"/>
      <c r="H506" s="101"/>
      <c r="I506" s="102"/>
      <c r="J506" s="102"/>
      <c r="K506" s="102"/>
      <c r="L506" s="102"/>
      <c r="M506" s="102"/>
      <c r="N506" s="102"/>
      <c r="O506" s="102"/>
      <c r="P506" s="102"/>
      <c r="Q506" s="102"/>
      <c r="R506" s="103"/>
      <c r="S506" s="103"/>
      <c r="T506" s="103"/>
      <c r="U506" s="103"/>
      <c r="V506" s="103"/>
      <c r="W506" s="103"/>
      <c r="X506" s="103"/>
      <c r="Y506" s="103"/>
      <c r="Z506" s="103"/>
      <c r="AA506" s="103"/>
      <c r="AB506" s="103"/>
      <c r="AC506" s="103"/>
      <c r="AD506" s="104"/>
      <c r="AE506" s="104"/>
      <c r="AF506" s="104"/>
      <c r="AG506" s="104"/>
      <c r="AH506" s="104"/>
      <c r="AI506" s="105"/>
      <c r="AJ506" s="105"/>
      <c r="AK506" s="105"/>
      <c r="AL506" s="105"/>
      <c r="AM506" s="106"/>
      <c r="AN506" s="106"/>
      <c r="AO506" s="106"/>
      <c r="AP506" s="106"/>
    </row>
    <row r="507" spans="5:52" ht="14.1" hidden="1" customHeight="1" x14ac:dyDescent="0.25">
      <c r="E507" s="100" t="str">
        <f>"6.1."&amp;TEXT(AZ507,"0")</f>
        <v>6.1.11</v>
      </c>
      <c r="F507" s="100"/>
      <c r="G507" s="101" t="s">
        <v>182</v>
      </c>
      <c r="H507" s="101"/>
      <c r="I507" s="102" t="s">
        <v>165</v>
      </c>
      <c r="J507" s="102"/>
      <c r="K507" s="102"/>
      <c r="L507" s="102"/>
      <c r="M507" s="102"/>
      <c r="N507" s="102"/>
      <c r="O507" s="102"/>
      <c r="P507" s="102"/>
      <c r="Q507" s="102"/>
      <c r="R507" s="103"/>
      <c r="S507" s="103"/>
      <c r="T507" s="103"/>
      <c r="U507" s="103"/>
      <c r="V507" s="103"/>
      <c r="W507" s="103"/>
      <c r="X507" s="103"/>
      <c r="Y507" s="103"/>
      <c r="Z507" s="103"/>
      <c r="AA507" s="103"/>
      <c r="AB507" s="103"/>
      <c r="AC507" s="103"/>
      <c r="AD507" s="104"/>
      <c r="AE507" s="104"/>
      <c r="AF507" s="104"/>
      <c r="AG507" s="104"/>
      <c r="AH507" s="104"/>
      <c r="AI507" s="105"/>
      <c r="AJ507" s="105"/>
      <c r="AK507" s="105"/>
      <c r="AL507" s="105"/>
      <c r="AM507" s="106"/>
      <c r="AN507" s="106"/>
      <c r="AO507" s="106"/>
      <c r="AP507" s="106"/>
      <c r="AZ507" s="5">
        <f>AZ501+IF(AZ319=TRUE,1,0)</f>
        <v>11</v>
      </c>
    </row>
    <row r="508" spans="5:52" ht="14.1" hidden="1" customHeight="1" x14ac:dyDescent="0.25">
      <c r="E508" s="100"/>
      <c r="F508" s="100"/>
      <c r="G508" s="101"/>
      <c r="H508" s="101"/>
      <c r="I508" s="102"/>
      <c r="J508" s="102"/>
      <c r="K508" s="102"/>
      <c r="L508" s="102"/>
      <c r="M508" s="102"/>
      <c r="N508" s="102"/>
      <c r="O508" s="102"/>
      <c r="P508" s="102"/>
      <c r="Q508" s="102"/>
      <c r="R508" s="103"/>
      <c r="S508" s="103"/>
      <c r="T508" s="103"/>
      <c r="U508" s="103"/>
      <c r="V508" s="103"/>
      <c r="W508" s="103"/>
      <c r="X508" s="103"/>
      <c r="Y508" s="103"/>
      <c r="Z508" s="103"/>
      <c r="AA508" s="103"/>
      <c r="AB508" s="103"/>
      <c r="AC508" s="103"/>
      <c r="AD508" s="104"/>
      <c r="AE508" s="104"/>
      <c r="AF508" s="104"/>
      <c r="AG508" s="104"/>
      <c r="AH508" s="104"/>
      <c r="AI508" s="105"/>
      <c r="AJ508" s="105"/>
      <c r="AK508" s="105"/>
      <c r="AL508" s="105"/>
      <c r="AM508" s="106"/>
      <c r="AN508" s="106"/>
      <c r="AO508" s="106"/>
      <c r="AP508" s="106"/>
    </row>
    <row r="509" spans="5:52" ht="14.1" hidden="1" customHeight="1" x14ac:dyDescent="0.25">
      <c r="E509" s="100"/>
      <c r="F509" s="100"/>
      <c r="G509" s="101"/>
      <c r="H509" s="101"/>
      <c r="I509" s="102"/>
      <c r="J509" s="102"/>
      <c r="K509" s="102"/>
      <c r="L509" s="102"/>
      <c r="M509" s="102"/>
      <c r="N509" s="102"/>
      <c r="O509" s="102"/>
      <c r="P509" s="102"/>
      <c r="Q509" s="102"/>
      <c r="R509" s="103"/>
      <c r="S509" s="103"/>
      <c r="T509" s="103"/>
      <c r="U509" s="103"/>
      <c r="V509" s="103"/>
      <c r="W509" s="103"/>
      <c r="X509" s="103"/>
      <c r="Y509" s="103"/>
      <c r="Z509" s="103"/>
      <c r="AA509" s="103"/>
      <c r="AB509" s="103"/>
      <c r="AC509" s="103"/>
      <c r="AD509" s="104"/>
      <c r="AE509" s="104"/>
      <c r="AF509" s="104"/>
      <c r="AG509" s="104"/>
      <c r="AH509" s="104"/>
      <c r="AI509" s="105"/>
      <c r="AJ509" s="105"/>
      <c r="AK509" s="105"/>
      <c r="AL509" s="105"/>
      <c r="AM509" s="106"/>
      <c r="AN509" s="106"/>
      <c r="AO509" s="106"/>
      <c r="AP509" s="106"/>
    </row>
    <row r="510" spans="5:52" ht="14.1" hidden="1" customHeight="1" x14ac:dyDescent="0.25">
      <c r="E510" s="100"/>
      <c r="F510" s="100"/>
      <c r="G510" s="101"/>
      <c r="H510" s="101"/>
      <c r="I510" s="102"/>
      <c r="J510" s="102"/>
      <c r="K510" s="102"/>
      <c r="L510" s="102"/>
      <c r="M510" s="102"/>
      <c r="N510" s="102"/>
      <c r="O510" s="102"/>
      <c r="P510" s="102"/>
      <c r="Q510" s="102"/>
      <c r="R510" s="103"/>
      <c r="S510" s="103"/>
      <c r="T510" s="103"/>
      <c r="U510" s="103"/>
      <c r="V510" s="103"/>
      <c r="W510" s="103"/>
      <c r="X510" s="103"/>
      <c r="Y510" s="103"/>
      <c r="Z510" s="103"/>
      <c r="AA510" s="103"/>
      <c r="AB510" s="103"/>
      <c r="AC510" s="103"/>
      <c r="AD510" s="104"/>
      <c r="AE510" s="104"/>
      <c r="AF510" s="104"/>
      <c r="AG510" s="104"/>
      <c r="AH510" s="104"/>
      <c r="AI510" s="105"/>
      <c r="AJ510" s="105"/>
      <c r="AK510" s="105"/>
      <c r="AL510" s="105"/>
      <c r="AM510" s="106"/>
      <c r="AN510" s="106"/>
      <c r="AO510" s="106"/>
      <c r="AP510" s="106"/>
    </row>
    <row r="511" spans="5:52" ht="14.1" hidden="1" customHeight="1" x14ac:dyDescent="0.25">
      <c r="E511" s="100" t="str">
        <f>"6.1."&amp;TEXT(AZ511,"0")</f>
        <v>6.1.11</v>
      </c>
      <c r="F511" s="100"/>
      <c r="G511" s="101" t="s">
        <v>340</v>
      </c>
      <c r="H511" s="101"/>
      <c r="I511" s="102" t="s">
        <v>183</v>
      </c>
      <c r="J511" s="102"/>
      <c r="K511" s="102"/>
      <c r="L511" s="102"/>
      <c r="M511" s="102"/>
      <c r="N511" s="102"/>
      <c r="O511" s="102"/>
      <c r="P511" s="102"/>
      <c r="Q511" s="102"/>
      <c r="R511" s="103"/>
      <c r="S511" s="103"/>
      <c r="T511" s="103"/>
      <c r="U511" s="103"/>
      <c r="V511" s="103"/>
      <c r="W511" s="103"/>
      <c r="X511" s="103"/>
      <c r="Y511" s="103"/>
      <c r="Z511" s="103"/>
      <c r="AA511" s="103"/>
      <c r="AB511" s="103"/>
      <c r="AC511" s="103"/>
      <c r="AD511" s="104"/>
      <c r="AE511" s="104"/>
      <c r="AF511" s="104"/>
      <c r="AG511" s="104"/>
      <c r="AH511" s="104"/>
      <c r="AI511" s="105"/>
      <c r="AJ511" s="105"/>
      <c r="AK511" s="105"/>
      <c r="AL511" s="105"/>
      <c r="AM511" s="106"/>
      <c r="AN511" s="106"/>
      <c r="AO511" s="106"/>
      <c r="AP511" s="106"/>
      <c r="AZ511" s="5">
        <f>AZ507+IF(AZ321=TRUE,1,0)</f>
        <v>11</v>
      </c>
    </row>
    <row r="512" spans="5:52" ht="14.1" hidden="1" customHeight="1" x14ac:dyDescent="0.25">
      <c r="E512" s="100"/>
      <c r="F512" s="100"/>
      <c r="G512" s="101"/>
      <c r="H512" s="101"/>
      <c r="I512" s="102"/>
      <c r="J512" s="102"/>
      <c r="K512" s="102"/>
      <c r="L512" s="102"/>
      <c r="M512" s="102"/>
      <c r="N512" s="102"/>
      <c r="O512" s="102"/>
      <c r="P512" s="102"/>
      <c r="Q512" s="102"/>
      <c r="R512" s="103"/>
      <c r="S512" s="103"/>
      <c r="T512" s="103"/>
      <c r="U512" s="103"/>
      <c r="V512" s="103"/>
      <c r="W512" s="103"/>
      <c r="X512" s="103"/>
      <c r="Y512" s="103"/>
      <c r="Z512" s="103"/>
      <c r="AA512" s="103"/>
      <c r="AB512" s="103"/>
      <c r="AC512" s="103"/>
      <c r="AD512" s="104"/>
      <c r="AE512" s="104"/>
      <c r="AF512" s="104"/>
      <c r="AG512" s="104"/>
      <c r="AH512" s="104"/>
      <c r="AI512" s="105"/>
      <c r="AJ512" s="105"/>
      <c r="AK512" s="105"/>
      <c r="AL512" s="105"/>
      <c r="AM512" s="106"/>
      <c r="AN512" s="106"/>
      <c r="AO512" s="106"/>
      <c r="AP512" s="106"/>
    </row>
    <row r="513" spans="5:52" ht="14.1" hidden="1" customHeight="1" x14ac:dyDescent="0.25">
      <c r="E513" s="100"/>
      <c r="F513" s="100"/>
      <c r="G513" s="101"/>
      <c r="H513" s="101"/>
      <c r="I513" s="102"/>
      <c r="J513" s="102"/>
      <c r="K513" s="102"/>
      <c r="L513" s="102"/>
      <c r="M513" s="102"/>
      <c r="N513" s="102"/>
      <c r="O513" s="102"/>
      <c r="P513" s="102"/>
      <c r="Q513" s="102"/>
      <c r="R513" s="103"/>
      <c r="S513" s="103"/>
      <c r="T513" s="103"/>
      <c r="U513" s="103"/>
      <c r="V513" s="103"/>
      <c r="W513" s="103"/>
      <c r="X513" s="103"/>
      <c r="Y513" s="103"/>
      <c r="Z513" s="103"/>
      <c r="AA513" s="103"/>
      <c r="AB513" s="103"/>
      <c r="AC513" s="103"/>
      <c r="AD513" s="104"/>
      <c r="AE513" s="104"/>
      <c r="AF513" s="104"/>
      <c r="AG513" s="104"/>
      <c r="AH513" s="104"/>
      <c r="AI513" s="105"/>
      <c r="AJ513" s="105"/>
      <c r="AK513" s="105"/>
      <c r="AL513" s="105"/>
      <c r="AM513" s="106"/>
      <c r="AN513" s="106"/>
      <c r="AO513" s="106"/>
      <c r="AP513" s="106"/>
    </row>
    <row r="514" spans="5:52" ht="14.1" hidden="1" customHeight="1" x14ac:dyDescent="0.25">
      <c r="E514" s="100"/>
      <c r="F514" s="100"/>
      <c r="G514" s="101"/>
      <c r="H514" s="101"/>
      <c r="I514" s="102"/>
      <c r="J514" s="102"/>
      <c r="K514" s="102"/>
      <c r="L514" s="102"/>
      <c r="M514" s="102"/>
      <c r="N514" s="102"/>
      <c r="O514" s="102"/>
      <c r="P514" s="102"/>
      <c r="Q514" s="102"/>
      <c r="R514" s="103"/>
      <c r="S514" s="103"/>
      <c r="T514" s="103"/>
      <c r="U514" s="103"/>
      <c r="V514" s="103"/>
      <c r="W514" s="103"/>
      <c r="X514" s="103"/>
      <c r="Y514" s="103"/>
      <c r="Z514" s="103"/>
      <c r="AA514" s="103"/>
      <c r="AB514" s="103"/>
      <c r="AC514" s="103"/>
      <c r="AD514" s="104"/>
      <c r="AE514" s="104"/>
      <c r="AF514" s="104"/>
      <c r="AG514" s="104"/>
      <c r="AH514" s="104"/>
      <c r="AI514" s="105"/>
      <c r="AJ514" s="105"/>
      <c r="AK514" s="105"/>
      <c r="AL514" s="105"/>
      <c r="AM514" s="106"/>
      <c r="AN514" s="106"/>
      <c r="AO514" s="106"/>
      <c r="AP514" s="106"/>
    </row>
    <row r="515" spans="5:52" ht="14.1" hidden="1" customHeight="1" x14ac:dyDescent="0.25">
      <c r="E515" s="100"/>
      <c r="F515" s="100"/>
      <c r="G515" s="101"/>
      <c r="H515" s="101"/>
      <c r="I515" s="102"/>
      <c r="J515" s="102"/>
      <c r="K515" s="102"/>
      <c r="L515" s="102"/>
      <c r="M515" s="102"/>
      <c r="N515" s="102"/>
      <c r="O515" s="102"/>
      <c r="P515" s="102"/>
      <c r="Q515" s="102"/>
      <c r="R515" s="103"/>
      <c r="S515" s="103"/>
      <c r="T515" s="103"/>
      <c r="U515" s="103"/>
      <c r="V515" s="103"/>
      <c r="W515" s="103"/>
      <c r="X515" s="103"/>
      <c r="Y515" s="103"/>
      <c r="Z515" s="103"/>
      <c r="AA515" s="103"/>
      <c r="AB515" s="103"/>
      <c r="AC515" s="103"/>
      <c r="AD515" s="104"/>
      <c r="AE515" s="104"/>
      <c r="AF515" s="104"/>
      <c r="AG515" s="104"/>
      <c r="AH515" s="104"/>
      <c r="AI515" s="105"/>
      <c r="AJ515" s="105"/>
      <c r="AK515" s="105"/>
      <c r="AL515" s="105"/>
      <c r="AM515" s="106"/>
      <c r="AN515" s="106"/>
      <c r="AO515" s="106"/>
      <c r="AP515" s="106"/>
    </row>
    <row r="516" spans="5:52" ht="14.1" hidden="1" customHeight="1" x14ac:dyDescent="0.25">
      <c r="E516" s="100"/>
      <c r="F516" s="100"/>
      <c r="G516" s="101"/>
      <c r="H516" s="101"/>
      <c r="I516" s="102"/>
      <c r="J516" s="102"/>
      <c r="K516" s="102"/>
      <c r="L516" s="102"/>
      <c r="M516" s="102"/>
      <c r="N516" s="102"/>
      <c r="O516" s="102"/>
      <c r="P516" s="102"/>
      <c r="Q516" s="102"/>
      <c r="R516" s="103"/>
      <c r="S516" s="103"/>
      <c r="T516" s="103"/>
      <c r="U516" s="103"/>
      <c r="V516" s="103"/>
      <c r="W516" s="103"/>
      <c r="X516" s="103"/>
      <c r="Y516" s="103"/>
      <c r="Z516" s="103"/>
      <c r="AA516" s="103"/>
      <c r="AB516" s="103"/>
      <c r="AC516" s="103"/>
      <c r="AD516" s="104"/>
      <c r="AE516" s="104"/>
      <c r="AF516" s="104"/>
      <c r="AG516" s="104"/>
      <c r="AH516" s="104"/>
      <c r="AI516" s="105"/>
      <c r="AJ516" s="105"/>
      <c r="AK516" s="105"/>
      <c r="AL516" s="105"/>
      <c r="AM516" s="106"/>
      <c r="AN516" s="106"/>
      <c r="AO516" s="106"/>
      <c r="AP516" s="106"/>
    </row>
    <row r="517" spans="5:52" ht="14.1" hidden="1" customHeight="1" x14ac:dyDescent="0.25">
      <c r="E517" s="100"/>
      <c r="F517" s="100"/>
      <c r="G517" s="101"/>
      <c r="H517" s="101"/>
      <c r="I517" s="102"/>
      <c r="J517" s="102"/>
      <c r="K517" s="102"/>
      <c r="L517" s="102"/>
      <c r="M517" s="102"/>
      <c r="N517" s="102"/>
      <c r="O517" s="102"/>
      <c r="P517" s="102"/>
      <c r="Q517" s="102"/>
      <c r="R517" s="103"/>
      <c r="S517" s="103"/>
      <c r="T517" s="103"/>
      <c r="U517" s="103"/>
      <c r="V517" s="103"/>
      <c r="W517" s="103"/>
      <c r="X517" s="103"/>
      <c r="Y517" s="103"/>
      <c r="Z517" s="103"/>
      <c r="AA517" s="103"/>
      <c r="AB517" s="103"/>
      <c r="AC517" s="103"/>
      <c r="AD517" s="104"/>
      <c r="AE517" s="104"/>
      <c r="AF517" s="104"/>
      <c r="AG517" s="104"/>
      <c r="AH517" s="104"/>
      <c r="AI517" s="105"/>
      <c r="AJ517" s="105"/>
      <c r="AK517" s="105"/>
      <c r="AL517" s="105"/>
      <c r="AM517" s="106"/>
      <c r="AN517" s="106"/>
      <c r="AO517" s="106"/>
      <c r="AP517" s="106"/>
    </row>
    <row r="518" spans="5:52" ht="14.1" hidden="1" customHeight="1" x14ac:dyDescent="0.25">
      <c r="E518" s="100" t="str">
        <f>"6.1."&amp;TEXT(AZ518,"0")</f>
        <v>6.1.12</v>
      </c>
      <c r="F518" s="100"/>
      <c r="G518" s="101" t="s">
        <v>184</v>
      </c>
      <c r="H518" s="101"/>
      <c r="I518" s="102" t="s">
        <v>185</v>
      </c>
      <c r="J518" s="102"/>
      <c r="K518" s="102"/>
      <c r="L518" s="102"/>
      <c r="M518" s="102"/>
      <c r="N518" s="102"/>
      <c r="O518" s="102"/>
      <c r="P518" s="102"/>
      <c r="Q518" s="102"/>
      <c r="R518" s="103"/>
      <c r="S518" s="103"/>
      <c r="T518" s="103"/>
      <c r="U518" s="103"/>
      <c r="V518" s="103"/>
      <c r="W518" s="103"/>
      <c r="X518" s="103"/>
      <c r="Y518" s="103"/>
      <c r="Z518" s="103"/>
      <c r="AA518" s="103"/>
      <c r="AB518" s="103"/>
      <c r="AC518" s="103"/>
      <c r="AD518" s="104"/>
      <c r="AE518" s="104"/>
      <c r="AF518" s="104"/>
      <c r="AG518" s="104"/>
      <c r="AH518" s="104"/>
      <c r="AI518" s="105"/>
      <c r="AJ518" s="105"/>
      <c r="AK518" s="105"/>
      <c r="AL518" s="105"/>
      <c r="AM518" s="106"/>
      <c r="AN518" s="106"/>
      <c r="AO518" s="106"/>
      <c r="AP518" s="106"/>
      <c r="AZ518" s="5">
        <f>AZ511+IF(AZ330=TRUE,1,0)</f>
        <v>12</v>
      </c>
    </row>
    <row r="519" spans="5:52" ht="14.1" hidden="1" customHeight="1" x14ac:dyDescent="0.25">
      <c r="E519" s="100"/>
      <c r="F519" s="100"/>
      <c r="G519" s="101"/>
      <c r="H519" s="101"/>
      <c r="I519" s="102"/>
      <c r="J519" s="102"/>
      <c r="K519" s="102"/>
      <c r="L519" s="102"/>
      <c r="M519" s="102"/>
      <c r="N519" s="102"/>
      <c r="O519" s="102"/>
      <c r="P519" s="102"/>
      <c r="Q519" s="102"/>
      <c r="R519" s="103"/>
      <c r="S519" s="103"/>
      <c r="T519" s="103"/>
      <c r="U519" s="103"/>
      <c r="V519" s="103"/>
      <c r="W519" s="103"/>
      <c r="X519" s="103"/>
      <c r="Y519" s="103"/>
      <c r="Z519" s="103"/>
      <c r="AA519" s="103"/>
      <c r="AB519" s="103"/>
      <c r="AC519" s="103"/>
      <c r="AD519" s="104"/>
      <c r="AE519" s="104"/>
      <c r="AF519" s="104"/>
      <c r="AG519" s="104"/>
      <c r="AH519" s="104"/>
      <c r="AI519" s="105"/>
      <c r="AJ519" s="105"/>
      <c r="AK519" s="105"/>
      <c r="AL519" s="105"/>
      <c r="AM519" s="106"/>
      <c r="AN519" s="106"/>
      <c r="AO519" s="106"/>
      <c r="AP519" s="106"/>
    </row>
    <row r="520" spans="5:52" ht="14.1" hidden="1" customHeight="1" x14ac:dyDescent="0.25">
      <c r="E520" s="100"/>
      <c r="F520" s="100"/>
      <c r="G520" s="101"/>
      <c r="H520" s="101"/>
      <c r="I520" s="102"/>
      <c r="J520" s="102"/>
      <c r="K520" s="102"/>
      <c r="L520" s="102"/>
      <c r="M520" s="102"/>
      <c r="N520" s="102"/>
      <c r="O520" s="102"/>
      <c r="P520" s="102"/>
      <c r="Q520" s="102"/>
      <c r="R520" s="103"/>
      <c r="S520" s="103"/>
      <c r="T520" s="103"/>
      <c r="U520" s="103"/>
      <c r="V520" s="103"/>
      <c r="W520" s="103"/>
      <c r="X520" s="103"/>
      <c r="Y520" s="103"/>
      <c r="Z520" s="103"/>
      <c r="AA520" s="103"/>
      <c r="AB520" s="103"/>
      <c r="AC520" s="103"/>
      <c r="AD520" s="104"/>
      <c r="AE520" s="104"/>
      <c r="AF520" s="104"/>
      <c r="AG520" s="104"/>
      <c r="AH520" s="104"/>
      <c r="AI520" s="105"/>
      <c r="AJ520" s="105"/>
      <c r="AK520" s="105"/>
      <c r="AL520" s="105"/>
      <c r="AM520" s="106"/>
      <c r="AN520" s="106"/>
      <c r="AO520" s="106"/>
      <c r="AP520" s="106"/>
    </row>
    <row r="521" spans="5:52" ht="14.1" hidden="1" customHeight="1" x14ac:dyDescent="0.25">
      <c r="E521" s="100"/>
      <c r="F521" s="100"/>
      <c r="G521" s="101"/>
      <c r="H521" s="101"/>
      <c r="I521" s="102"/>
      <c r="J521" s="102"/>
      <c r="K521" s="102"/>
      <c r="L521" s="102"/>
      <c r="M521" s="102"/>
      <c r="N521" s="102"/>
      <c r="O521" s="102"/>
      <c r="P521" s="102"/>
      <c r="Q521" s="102"/>
      <c r="R521" s="103"/>
      <c r="S521" s="103"/>
      <c r="T521" s="103"/>
      <c r="U521" s="103"/>
      <c r="V521" s="103"/>
      <c r="W521" s="103"/>
      <c r="X521" s="103"/>
      <c r="Y521" s="103"/>
      <c r="Z521" s="103"/>
      <c r="AA521" s="103"/>
      <c r="AB521" s="103"/>
      <c r="AC521" s="103"/>
      <c r="AD521" s="104"/>
      <c r="AE521" s="104"/>
      <c r="AF521" s="104"/>
      <c r="AG521" s="104"/>
      <c r="AH521" s="104"/>
      <c r="AI521" s="105"/>
      <c r="AJ521" s="105"/>
      <c r="AK521" s="105"/>
      <c r="AL521" s="105"/>
      <c r="AM521" s="106"/>
      <c r="AN521" s="106"/>
      <c r="AO521" s="106"/>
      <c r="AP521" s="106"/>
    </row>
    <row r="522" spans="5:52" ht="14.1" hidden="1" customHeight="1" x14ac:dyDescent="0.25">
      <c r="E522" s="100" t="str">
        <f>"6.1."&amp;TEXT(AZ522,"0")</f>
        <v>6.1.13</v>
      </c>
      <c r="F522" s="100"/>
      <c r="G522" s="101" t="s">
        <v>186</v>
      </c>
      <c r="H522" s="101"/>
      <c r="I522" s="102" t="s">
        <v>172</v>
      </c>
      <c r="J522" s="102"/>
      <c r="K522" s="102"/>
      <c r="L522" s="102"/>
      <c r="M522" s="102"/>
      <c r="N522" s="102"/>
      <c r="O522" s="102"/>
      <c r="P522" s="102"/>
      <c r="Q522" s="102"/>
      <c r="R522" s="103"/>
      <c r="S522" s="103"/>
      <c r="T522" s="103"/>
      <c r="U522" s="103"/>
      <c r="V522" s="103"/>
      <c r="W522" s="103"/>
      <c r="X522" s="103"/>
      <c r="Y522" s="103"/>
      <c r="Z522" s="103"/>
      <c r="AA522" s="103"/>
      <c r="AB522" s="103"/>
      <c r="AC522" s="103"/>
      <c r="AD522" s="104"/>
      <c r="AE522" s="104"/>
      <c r="AF522" s="104"/>
      <c r="AG522" s="104"/>
      <c r="AH522" s="104"/>
      <c r="AI522" s="105"/>
      <c r="AJ522" s="105"/>
      <c r="AK522" s="105"/>
      <c r="AL522" s="105"/>
      <c r="AM522" s="106"/>
      <c r="AN522" s="106"/>
      <c r="AO522" s="106"/>
      <c r="AP522" s="106"/>
      <c r="AZ522" s="5">
        <f>AZ518+IF(AZ332=TRUE,1,0)</f>
        <v>13</v>
      </c>
    </row>
    <row r="523" spans="5:52" ht="14.1" hidden="1" customHeight="1" x14ac:dyDescent="0.25">
      <c r="E523" s="100"/>
      <c r="F523" s="100"/>
      <c r="G523" s="101"/>
      <c r="H523" s="101"/>
      <c r="I523" s="102"/>
      <c r="J523" s="102"/>
      <c r="K523" s="102"/>
      <c r="L523" s="102"/>
      <c r="M523" s="102"/>
      <c r="N523" s="102"/>
      <c r="O523" s="102"/>
      <c r="P523" s="102"/>
      <c r="Q523" s="102"/>
      <c r="R523" s="103"/>
      <c r="S523" s="103"/>
      <c r="T523" s="103"/>
      <c r="U523" s="103"/>
      <c r="V523" s="103"/>
      <c r="W523" s="103"/>
      <c r="X523" s="103"/>
      <c r="Y523" s="103"/>
      <c r="Z523" s="103"/>
      <c r="AA523" s="103"/>
      <c r="AB523" s="103"/>
      <c r="AC523" s="103"/>
      <c r="AD523" s="104"/>
      <c r="AE523" s="104"/>
      <c r="AF523" s="104"/>
      <c r="AG523" s="104"/>
      <c r="AH523" s="104"/>
      <c r="AI523" s="105"/>
      <c r="AJ523" s="105"/>
      <c r="AK523" s="105"/>
      <c r="AL523" s="105"/>
      <c r="AM523" s="106"/>
      <c r="AN523" s="106"/>
      <c r="AO523" s="106"/>
      <c r="AP523" s="106"/>
    </row>
    <row r="524" spans="5:52" ht="14.1" hidden="1" customHeight="1" x14ac:dyDescent="0.25">
      <c r="E524" s="100" t="str">
        <f>"6.1."&amp;TEXT(AZ524,"0")</f>
        <v>6.1.14</v>
      </c>
      <c r="F524" s="100"/>
      <c r="G524" s="101" t="s">
        <v>187</v>
      </c>
      <c r="H524" s="101"/>
      <c r="I524" s="102" t="s">
        <v>179</v>
      </c>
      <c r="J524" s="102"/>
      <c r="K524" s="102"/>
      <c r="L524" s="102"/>
      <c r="M524" s="102"/>
      <c r="N524" s="102"/>
      <c r="O524" s="102"/>
      <c r="P524" s="102"/>
      <c r="Q524" s="102"/>
      <c r="R524" s="103"/>
      <c r="S524" s="103"/>
      <c r="T524" s="103"/>
      <c r="U524" s="103"/>
      <c r="V524" s="103"/>
      <c r="W524" s="103"/>
      <c r="X524" s="103"/>
      <c r="Y524" s="103"/>
      <c r="Z524" s="103"/>
      <c r="AA524" s="103"/>
      <c r="AB524" s="103"/>
      <c r="AC524" s="103"/>
      <c r="AD524" s="104"/>
      <c r="AE524" s="104"/>
      <c r="AF524" s="104"/>
      <c r="AG524" s="104"/>
      <c r="AH524" s="104"/>
      <c r="AI524" s="105"/>
      <c r="AJ524" s="105"/>
      <c r="AK524" s="105"/>
      <c r="AL524" s="105"/>
      <c r="AM524" s="106"/>
      <c r="AN524" s="106"/>
      <c r="AO524" s="106"/>
      <c r="AP524" s="106"/>
      <c r="AZ524" s="5">
        <f>AZ522+IF(AZ334=TRUE,1,0)</f>
        <v>14</v>
      </c>
    </row>
    <row r="525" spans="5:52" ht="14.1" hidden="1" customHeight="1" x14ac:dyDescent="0.25">
      <c r="E525" s="100"/>
      <c r="F525" s="100"/>
      <c r="G525" s="101"/>
      <c r="H525" s="101"/>
      <c r="I525" s="102"/>
      <c r="J525" s="102"/>
      <c r="K525" s="102"/>
      <c r="L525" s="102"/>
      <c r="M525" s="102"/>
      <c r="N525" s="102"/>
      <c r="O525" s="102"/>
      <c r="P525" s="102"/>
      <c r="Q525" s="102"/>
      <c r="R525" s="103"/>
      <c r="S525" s="103"/>
      <c r="T525" s="103"/>
      <c r="U525" s="103"/>
      <c r="V525" s="103"/>
      <c r="W525" s="103"/>
      <c r="X525" s="103"/>
      <c r="Y525" s="103"/>
      <c r="Z525" s="103"/>
      <c r="AA525" s="103"/>
      <c r="AB525" s="103"/>
      <c r="AC525" s="103"/>
      <c r="AD525" s="104"/>
      <c r="AE525" s="104"/>
      <c r="AF525" s="104"/>
      <c r="AG525" s="104"/>
      <c r="AH525" s="104"/>
      <c r="AI525" s="105"/>
      <c r="AJ525" s="105"/>
      <c r="AK525" s="105"/>
      <c r="AL525" s="105"/>
      <c r="AM525" s="106"/>
      <c r="AN525" s="106"/>
      <c r="AO525" s="106"/>
      <c r="AP525" s="106"/>
    </row>
    <row r="526" spans="5:52" ht="14.1" hidden="1" customHeight="1" x14ac:dyDescent="0.25">
      <c r="E526" s="100"/>
      <c r="F526" s="100"/>
      <c r="G526" s="101"/>
      <c r="H526" s="101"/>
      <c r="I526" s="102"/>
      <c r="J526" s="102"/>
      <c r="K526" s="102"/>
      <c r="L526" s="102"/>
      <c r="M526" s="102"/>
      <c r="N526" s="102"/>
      <c r="O526" s="102"/>
      <c r="P526" s="102"/>
      <c r="Q526" s="102"/>
      <c r="R526" s="103"/>
      <c r="S526" s="103"/>
      <c r="T526" s="103"/>
      <c r="U526" s="103"/>
      <c r="V526" s="103"/>
      <c r="W526" s="103"/>
      <c r="X526" s="103"/>
      <c r="Y526" s="103"/>
      <c r="Z526" s="103"/>
      <c r="AA526" s="103"/>
      <c r="AB526" s="103"/>
      <c r="AC526" s="103"/>
      <c r="AD526" s="104"/>
      <c r="AE526" s="104"/>
      <c r="AF526" s="104"/>
      <c r="AG526" s="104"/>
      <c r="AH526" s="104"/>
      <c r="AI526" s="105"/>
      <c r="AJ526" s="105"/>
      <c r="AK526" s="105"/>
      <c r="AL526" s="105"/>
      <c r="AM526" s="106"/>
      <c r="AN526" s="106"/>
      <c r="AO526" s="106"/>
      <c r="AP526" s="106"/>
    </row>
    <row r="527" spans="5:52" ht="14.1" hidden="1" customHeight="1" x14ac:dyDescent="0.25">
      <c r="E527" s="100"/>
      <c r="F527" s="100"/>
      <c r="G527" s="101"/>
      <c r="H527" s="101"/>
      <c r="I527" s="102"/>
      <c r="J527" s="102"/>
      <c r="K527" s="102"/>
      <c r="L527" s="102"/>
      <c r="M527" s="102"/>
      <c r="N527" s="102"/>
      <c r="O527" s="102"/>
      <c r="P527" s="102"/>
      <c r="Q527" s="102"/>
      <c r="R527" s="103"/>
      <c r="S527" s="103"/>
      <c r="T527" s="103"/>
      <c r="U527" s="103"/>
      <c r="V527" s="103"/>
      <c r="W527" s="103"/>
      <c r="X527" s="103"/>
      <c r="Y527" s="103"/>
      <c r="Z527" s="103"/>
      <c r="AA527" s="103"/>
      <c r="AB527" s="103"/>
      <c r="AC527" s="103"/>
      <c r="AD527" s="104"/>
      <c r="AE527" s="104"/>
      <c r="AF527" s="104"/>
      <c r="AG527" s="104"/>
      <c r="AH527" s="104"/>
      <c r="AI527" s="105"/>
      <c r="AJ527" s="105"/>
      <c r="AK527" s="105"/>
      <c r="AL527" s="105"/>
      <c r="AM527" s="106"/>
      <c r="AN527" s="106"/>
      <c r="AO527" s="106"/>
      <c r="AP527" s="106"/>
    </row>
    <row r="528" spans="5:52" ht="14.1" hidden="1" customHeight="1" x14ac:dyDescent="0.25">
      <c r="E528" s="100"/>
      <c r="F528" s="100"/>
      <c r="G528" s="101"/>
      <c r="H528" s="101"/>
      <c r="I528" s="102"/>
      <c r="J528" s="102"/>
      <c r="K528" s="102"/>
      <c r="L528" s="102"/>
      <c r="M528" s="102"/>
      <c r="N528" s="102"/>
      <c r="O528" s="102"/>
      <c r="P528" s="102"/>
      <c r="Q528" s="102"/>
      <c r="R528" s="103"/>
      <c r="S528" s="103"/>
      <c r="T528" s="103"/>
      <c r="U528" s="103"/>
      <c r="V528" s="103"/>
      <c r="W528" s="103"/>
      <c r="X528" s="103"/>
      <c r="Y528" s="103"/>
      <c r="Z528" s="103"/>
      <c r="AA528" s="103"/>
      <c r="AB528" s="103"/>
      <c r="AC528" s="103"/>
      <c r="AD528" s="104"/>
      <c r="AE528" s="104"/>
      <c r="AF528" s="104"/>
      <c r="AG528" s="104"/>
      <c r="AH528" s="104"/>
      <c r="AI528" s="105"/>
      <c r="AJ528" s="105"/>
      <c r="AK528" s="105"/>
      <c r="AL528" s="105"/>
      <c r="AM528" s="106"/>
      <c r="AN528" s="106"/>
      <c r="AO528" s="106"/>
      <c r="AP528" s="106"/>
    </row>
    <row r="529" spans="5:52" ht="14.1" hidden="1" customHeight="1" x14ac:dyDescent="0.25">
      <c r="E529" s="100"/>
      <c r="F529" s="100"/>
      <c r="G529" s="101"/>
      <c r="H529" s="101"/>
      <c r="I529" s="102"/>
      <c r="J529" s="102"/>
      <c r="K529" s="102"/>
      <c r="L529" s="102"/>
      <c r="M529" s="102"/>
      <c r="N529" s="102"/>
      <c r="O529" s="102"/>
      <c r="P529" s="102"/>
      <c r="Q529" s="102"/>
      <c r="R529" s="103"/>
      <c r="S529" s="103"/>
      <c r="T529" s="103"/>
      <c r="U529" s="103"/>
      <c r="V529" s="103"/>
      <c r="W529" s="103"/>
      <c r="X529" s="103"/>
      <c r="Y529" s="103"/>
      <c r="Z529" s="103"/>
      <c r="AA529" s="103"/>
      <c r="AB529" s="103"/>
      <c r="AC529" s="103"/>
      <c r="AD529" s="104"/>
      <c r="AE529" s="104"/>
      <c r="AF529" s="104"/>
      <c r="AG529" s="104"/>
      <c r="AH529" s="104"/>
      <c r="AI529" s="105"/>
      <c r="AJ529" s="105"/>
      <c r="AK529" s="105"/>
      <c r="AL529" s="105"/>
      <c r="AM529" s="106"/>
      <c r="AN529" s="106"/>
      <c r="AO529" s="106"/>
      <c r="AP529" s="106"/>
    </row>
    <row r="530" spans="5:52" ht="14.1" hidden="1" customHeight="1" x14ac:dyDescent="0.25">
      <c r="E530" s="100"/>
      <c r="F530" s="100"/>
      <c r="G530" s="101"/>
      <c r="H530" s="101"/>
      <c r="I530" s="102"/>
      <c r="J530" s="102"/>
      <c r="K530" s="102"/>
      <c r="L530" s="102"/>
      <c r="M530" s="102"/>
      <c r="N530" s="102"/>
      <c r="O530" s="102"/>
      <c r="P530" s="102"/>
      <c r="Q530" s="102"/>
      <c r="R530" s="103"/>
      <c r="S530" s="103"/>
      <c r="T530" s="103"/>
      <c r="U530" s="103"/>
      <c r="V530" s="103"/>
      <c r="W530" s="103"/>
      <c r="X530" s="103"/>
      <c r="Y530" s="103"/>
      <c r="Z530" s="103"/>
      <c r="AA530" s="103"/>
      <c r="AB530" s="103"/>
      <c r="AC530" s="103"/>
      <c r="AD530" s="104"/>
      <c r="AE530" s="104"/>
      <c r="AF530" s="104"/>
      <c r="AG530" s="104"/>
      <c r="AH530" s="104"/>
      <c r="AI530" s="105"/>
      <c r="AJ530" s="105"/>
      <c r="AK530" s="105"/>
      <c r="AL530" s="105"/>
      <c r="AM530" s="106"/>
      <c r="AN530" s="106"/>
      <c r="AO530" s="106"/>
      <c r="AP530" s="106"/>
    </row>
    <row r="531" spans="5:52" ht="14.1" hidden="1" customHeight="1" x14ac:dyDescent="0.25">
      <c r="E531" s="100"/>
      <c r="F531" s="100"/>
      <c r="G531" s="101"/>
      <c r="H531" s="101"/>
      <c r="I531" s="102"/>
      <c r="J531" s="102"/>
      <c r="K531" s="102"/>
      <c r="L531" s="102"/>
      <c r="M531" s="102"/>
      <c r="N531" s="102"/>
      <c r="O531" s="102"/>
      <c r="P531" s="102"/>
      <c r="Q531" s="102"/>
      <c r="R531" s="103"/>
      <c r="S531" s="103"/>
      <c r="T531" s="103"/>
      <c r="U531" s="103"/>
      <c r="V531" s="103"/>
      <c r="W531" s="103"/>
      <c r="X531" s="103"/>
      <c r="Y531" s="103"/>
      <c r="Z531" s="103"/>
      <c r="AA531" s="103"/>
      <c r="AB531" s="103"/>
      <c r="AC531" s="103"/>
      <c r="AD531" s="104"/>
      <c r="AE531" s="104"/>
      <c r="AF531" s="104"/>
      <c r="AG531" s="104"/>
      <c r="AH531" s="104"/>
      <c r="AI531" s="105"/>
      <c r="AJ531" s="105"/>
      <c r="AK531" s="105"/>
      <c r="AL531" s="105"/>
      <c r="AM531" s="106"/>
      <c r="AN531" s="106"/>
      <c r="AO531" s="106"/>
      <c r="AP531" s="106"/>
    </row>
    <row r="532" spans="5:52" ht="14.1" hidden="1" customHeight="1" x14ac:dyDescent="0.25">
      <c r="E532" s="100" t="str">
        <f>"6.1."&amp;TEXT(AZ532,"0")</f>
        <v>6.1.15</v>
      </c>
      <c r="F532" s="100"/>
      <c r="G532" s="101" t="s">
        <v>188</v>
      </c>
      <c r="H532" s="101"/>
      <c r="I532" s="102" t="s">
        <v>189</v>
      </c>
      <c r="J532" s="102"/>
      <c r="K532" s="102"/>
      <c r="L532" s="102"/>
      <c r="M532" s="102"/>
      <c r="N532" s="102"/>
      <c r="O532" s="102"/>
      <c r="P532" s="102"/>
      <c r="Q532" s="102"/>
      <c r="R532" s="103"/>
      <c r="S532" s="103"/>
      <c r="T532" s="103"/>
      <c r="U532" s="103"/>
      <c r="V532" s="103"/>
      <c r="W532" s="103"/>
      <c r="X532" s="103"/>
      <c r="Y532" s="103"/>
      <c r="Z532" s="103"/>
      <c r="AA532" s="103"/>
      <c r="AB532" s="103"/>
      <c r="AC532" s="103"/>
      <c r="AD532" s="104"/>
      <c r="AE532" s="104"/>
      <c r="AF532" s="104"/>
      <c r="AG532" s="104"/>
      <c r="AH532" s="104"/>
      <c r="AI532" s="105"/>
      <c r="AJ532" s="105"/>
      <c r="AK532" s="105"/>
      <c r="AL532" s="105"/>
      <c r="AM532" s="106"/>
      <c r="AN532" s="106"/>
      <c r="AO532" s="106"/>
      <c r="AP532" s="106"/>
      <c r="AZ532" s="5">
        <f>AZ524+IF(AZ337=TRUE,1,0)</f>
        <v>15</v>
      </c>
    </row>
    <row r="533" spans="5:52" ht="14.1" hidden="1" customHeight="1" x14ac:dyDescent="0.25">
      <c r="E533" s="100"/>
      <c r="F533" s="100"/>
      <c r="G533" s="101"/>
      <c r="H533" s="101"/>
      <c r="I533" s="102"/>
      <c r="J533" s="102"/>
      <c r="K533" s="102"/>
      <c r="L533" s="102"/>
      <c r="M533" s="102"/>
      <c r="N533" s="102"/>
      <c r="O533" s="102"/>
      <c r="P533" s="102"/>
      <c r="Q533" s="102"/>
      <c r="R533" s="103"/>
      <c r="S533" s="103"/>
      <c r="T533" s="103"/>
      <c r="U533" s="103"/>
      <c r="V533" s="103"/>
      <c r="W533" s="103"/>
      <c r="X533" s="103"/>
      <c r="Y533" s="103"/>
      <c r="Z533" s="103"/>
      <c r="AA533" s="103"/>
      <c r="AB533" s="103"/>
      <c r="AC533" s="103"/>
      <c r="AD533" s="104"/>
      <c r="AE533" s="104"/>
      <c r="AF533" s="104"/>
      <c r="AG533" s="104"/>
      <c r="AH533" s="104"/>
      <c r="AI533" s="105"/>
      <c r="AJ533" s="105"/>
      <c r="AK533" s="105"/>
      <c r="AL533" s="105"/>
      <c r="AM533" s="106"/>
      <c r="AN533" s="106"/>
      <c r="AO533" s="106"/>
      <c r="AP533" s="106"/>
    </row>
    <row r="534" spans="5:52" ht="14.1" hidden="1" customHeight="1" x14ac:dyDescent="0.25">
      <c r="E534" s="100"/>
      <c r="F534" s="100"/>
      <c r="G534" s="101"/>
      <c r="H534" s="101"/>
      <c r="I534" s="102"/>
      <c r="J534" s="102"/>
      <c r="K534" s="102"/>
      <c r="L534" s="102"/>
      <c r="M534" s="102"/>
      <c r="N534" s="102"/>
      <c r="O534" s="102"/>
      <c r="P534" s="102"/>
      <c r="Q534" s="102"/>
      <c r="R534" s="103"/>
      <c r="S534" s="103"/>
      <c r="T534" s="103"/>
      <c r="U534" s="103"/>
      <c r="V534" s="103"/>
      <c r="W534" s="103"/>
      <c r="X534" s="103"/>
      <c r="Y534" s="103"/>
      <c r="Z534" s="103"/>
      <c r="AA534" s="103"/>
      <c r="AB534" s="103"/>
      <c r="AC534" s="103"/>
      <c r="AD534" s="104"/>
      <c r="AE534" s="104"/>
      <c r="AF534" s="104"/>
      <c r="AG534" s="104"/>
      <c r="AH534" s="104"/>
      <c r="AI534" s="105"/>
      <c r="AJ534" s="105"/>
      <c r="AK534" s="105"/>
      <c r="AL534" s="105"/>
      <c r="AM534" s="106"/>
      <c r="AN534" s="106"/>
      <c r="AO534" s="106"/>
      <c r="AP534" s="106"/>
    </row>
    <row r="535" spans="5:52" ht="14.1" hidden="1" customHeight="1" x14ac:dyDescent="0.25">
      <c r="E535" s="100"/>
      <c r="F535" s="100"/>
      <c r="G535" s="101"/>
      <c r="H535" s="101"/>
      <c r="I535" s="102"/>
      <c r="J535" s="102"/>
      <c r="K535" s="102"/>
      <c r="L535" s="102"/>
      <c r="M535" s="102"/>
      <c r="N535" s="102"/>
      <c r="O535" s="102"/>
      <c r="P535" s="102"/>
      <c r="Q535" s="102"/>
      <c r="R535" s="103"/>
      <c r="S535" s="103"/>
      <c r="T535" s="103"/>
      <c r="U535" s="103"/>
      <c r="V535" s="103"/>
      <c r="W535" s="103"/>
      <c r="X535" s="103"/>
      <c r="Y535" s="103"/>
      <c r="Z535" s="103"/>
      <c r="AA535" s="103"/>
      <c r="AB535" s="103"/>
      <c r="AC535" s="103"/>
      <c r="AD535" s="104"/>
      <c r="AE535" s="104"/>
      <c r="AF535" s="104"/>
      <c r="AG535" s="104"/>
      <c r="AH535" s="104"/>
      <c r="AI535" s="105"/>
      <c r="AJ535" s="105"/>
      <c r="AK535" s="105"/>
      <c r="AL535" s="105"/>
      <c r="AM535" s="106"/>
      <c r="AN535" s="106"/>
      <c r="AO535" s="106"/>
      <c r="AP535" s="106"/>
    </row>
    <row r="536" spans="5:52" ht="14.1" hidden="1" customHeight="1" x14ac:dyDescent="0.25">
      <c r="E536" s="100"/>
      <c r="F536" s="100"/>
      <c r="G536" s="101"/>
      <c r="H536" s="101"/>
      <c r="I536" s="102"/>
      <c r="J536" s="102"/>
      <c r="K536" s="102"/>
      <c r="L536" s="102"/>
      <c r="M536" s="102"/>
      <c r="N536" s="102"/>
      <c r="O536" s="102"/>
      <c r="P536" s="102"/>
      <c r="Q536" s="102"/>
      <c r="R536" s="103"/>
      <c r="S536" s="103"/>
      <c r="T536" s="103"/>
      <c r="U536" s="103"/>
      <c r="V536" s="103"/>
      <c r="W536" s="103"/>
      <c r="X536" s="103"/>
      <c r="Y536" s="103"/>
      <c r="Z536" s="103"/>
      <c r="AA536" s="103"/>
      <c r="AB536" s="103"/>
      <c r="AC536" s="103"/>
      <c r="AD536" s="104"/>
      <c r="AE536" s="104"/>
      <c r="AF536" s="104"/>
      <c r="AG536" s="104"/>
      <c r="AH536" s="104"/>
      <c r="AI536" s="105"/>
      <c r="AJ536" s="105"/>
      <c r="AK536" s="105"/>
      <c r="AL536" s="105"/>
      <c r="AM536" s="106"/>
      <c r="AN536" s="106"/>
      <c r="AO536" s="106"/>
      <c r="AP536" s="106"/>
    </row>
    <row r="537" spans="5:52" ht="14.1" hidden="1" customHeight="1" x14ac:dyDescent="0.25">
      <c r="E537" s="100"/>
      <c r="F537" s="100"/>
      <c r="G537" s="101"/>
      <c r="H537" s="101"/>
      <c r="I537" s="102"/>
      <c r="J537" s="102"/>
      <c r="K537" s="102"/>
      <c r="L537" s="102"/>
      <c r="M537" s="102"/>
      <c r="N537" s="102"/>
      <c r="O537" s="102"/>
      <c r="P537" s="102"/>
      <c r="Q537" s="102"/>
      <c r="R537" s="103"/>
      <c r="S537" s="103"/>
      <c r="T537" s="103"/>
      <c r="U537" s="103"/>
      <c r="V537" s="103"/>
      <c r="W537" s="103"/>
      <c r="X537" s="103"/>
      <c r="Y537" s="103"/>
      <c r="Z537" s="103"/>
      <c r="AA537" s="103"/>
      <c r="AB537" s="103"/>
      <c r="AC537" s="103"/>
      <c r="AD537" s="104"/>
      <c r="AE537" s="104"/>
      <c r="AF537" s="104"/>
      <c r="AG537" s="104"/>
      <c r="AH537" s="104"/>
      <c r="AI537" s="105"/>
      <c r="AJ537" s="105"/>
      <c r="AK537" s="105"/>
      <c r="AL537" s="105"/>
      <c r="AM537" s="106"/>
      <c r="AN537" s="106"/>
      <c r="AO537" s="106"/>
      <c r="AP537" s="106"/>
    </row>
    <row r="538" spans="5:52" ht="14.1" hidden="1" customHeight="1" x14ac:dyDescent="0.25">
      <c r="E538" s="100" t="str">
        <f>"6.1."&amp;TEXT(AZ538,"0")</f>
        <v>6.1.16</v>
      </c>
      <c r="F538" s="100"/>
      <c r="G538" s="101" t="s">
        <v>190</v>
      </c>
      <c r="H538" s="101"/>
      <c r="I538" s="102" t="s">
        <v>191</v>
      </c>
      <c r="J538" s="102"/>
      <c r="K538" s="102"/>
      <c r="L538" s="102"/>
      <c r="M538" s="102"/>
      <c r="N538" s="102"/>
      <c r="O538" s="102"/>
      <c r="P538" s="102"/>
      <c r="Q538" s="102"/>
      <c r="R538" s="103"/>
      <c r="S538" s="103"/>
      <c r="T538" s="103"/>
      <c r="U538" s="103"/>
      <c r="V538" s="103"/>
      <c r="W538" s="103"/>
      <c r="X538" s="103"/>
      <c r="Y538" s="103"/>
      <c r="Z538" s="103"/>
      <c r="AA538" s="103"/>
      <c r="AB538" s="103"/>
      <c r="AC538" s="103"/>
      <c r="AD538" s="104"/>
      <c r="AE538" s="104"/>
      <c r="AF538" s="104"/>
      <c r="AG538" s="104"/>
      <c r="AH538" s="104"/>
      <c r="AI538" s="105"/>
      <c r="AJ538" s="105"/>
      <c r="AK538" s="105"/>
      <c r="AL538" s="105"/>
      <c r="AM538" s="106"/>
      <c r="AN538" s="106"/>
      <c r="AO538" s="106"/>
      <c r="AP538" s="106"/>
      <c r="AZ538" s="5">
        <f>AZ532+IF(AZ339=TRUE,1,0)</f>
        <v>16</v>
      </c>
    </row>
    <row r="539" spans="5:52" ht="14.1" hidden="1" customHeight="1" x14ac:dyDescent="0.25">
      <c r="E539" s="100"/>
      <c r="F539" s="100"/>
      <c r="G539" s="101"/>
      <c r="H539" s="101"/>
      <c r="I539" s="102"/>
      <c r="J539" s="102"/>
      <c r="K539" s="102"/>
      <c r="L539" s="102"/>
      <c r="M539" s="102"/>
      <c r="N539" s="102"/>
      <c r="O539" s="102"/>
      <c r="P539" s="102"/>
      <c r="Q539" s="102"/>
      <c r="R539" s="103"/>
      <c r="S539" s="103"/>
      <c r="T539" s="103"/>
      <c r="U539" s="103"/>
      <c r="V539" s="103"/>
      <c r="W539" s="103"/>
      <c r="X539" s="103"/>
      <c r="Y539" s="103"/>
      <c r="Z539" s="103"/>
      <c r="AA539" s="103"/>
      <c r="AB539" s="103"/>
      <c r="AC539" s="103"/>
      <c r="AD539" s="104"/>
      <c r="AE539" s="104"/>
      <c r="AF539" s="104"/>
      <c r="AG539" s="104"/>
      <c r="AH539" s="104"/>
      <c r="AI539" s="105"/>
      <c r="AJ539" s="105"/>
      <c r="AK539" s="105"/>
      <c r="AL539" s="105"/>
      <c r="AM539" s="106"/>
      <c r="AN539" s="106"/>
      <c r="AO539" s="106"/>
      <c r="AP539" s="106"/>
    </row>
    <row r="540" spans="5:52" ht="14.1" hidden="1" customHeight="1" x14ac:dyDescent="0.25">
      <c r="E540" s="100"/>
      <c r="F540" s="100"/>
      <c r="G540" s="101"/>
      <c r="H540" s="101"/>
      <c r="I540" s="102"/>
      <c r="J540" s="102"/>
      <c r="K540" s="102"/>
      <c r="L540" s="102"/>
      <c r="M540" s="102"/>
      <c r="N540" s="102"/>
      <c r="O540" s="102"/>
      <c r="P540" s="102"/>
      <c r="Q540" s="102"/>
      <c r="R540" s="103"/>
      <c r="S540" s="103"/>
      <c r="T540" s="103"/>
      <c r="U540" s="103"/>
      <c r="V540" s="103"/>
      <c r="W540" s="103"/>
      <c r="X540" s="103"/>
      <c r="Y540" s="103"/>
      <c r="Z540" s="103"/>
      <c r="AA540" s="103"/>
      <c r="AB540" s="103"/>
      <c r="AC540" s="103"/>
      <c r="AD540" s="104"/>
      <c r="AE540" s="104"/>
      <c r="AF540" s="104"/>
      <c r="AG540" s="104"/>
      <c r="AH540" s="104"/>
      <c r="AI540" s="105"/>
      <c r="AJ540" s="105"/>
      <c r="AK540" s="105"/>
      <c r="AL540" s="105"/>
      <c r="AM540" s="106"/>
      <c r="AN540" s="106"/>
      <c r="AO540" s="106"/>
      <c r="AP540" s="106"/>
    </row>
    <row r="541" spans="5:52" ht="14.1" hidden="1" customHeight="1" x14ac:dyDescent="0.25">
      <c r="E541" s="100"/>
      <c r="F541" s="100"/>
      <c r="G541" s="101"/>
      <c r="H541" s="101"/>
      <c r="I541" s="102"/>
      <c r="J541" s="102"/>
      <c r="K541" s="102"/>
      <c r="L541" s="102"/>
      <c r="M541" s="102"/>
      <c r="N541" s="102"/>
      <c r="O541" s="102"/>
      <c r="P541" s="102"/>
      <c r="Q541" s="102"/>
      <c r="R541" s="103"/>
      <c r="S541" s="103"/>
      <c r="T541" s="103"/>
      <c r="U541" s="103"/>
      <c r="V541" s="103"/>
      <c r="W541" s="103"/>
      <c r="X541" s="103"/>
      <c r="Y541" s="103"/>
      <c r="Z541" s="103"/>
      <c r="AA541" s="103"/>
      <c r="AB541" s="103"/>
      <c r="AC541" s="103"/>
      <c r="AD541" s="104"/>
      <c r="AE541" s="104"/>
      <c r="AF541" s="104"/>
      <c r="AG541" s="104"/>
      <c r="AH541" s="104"/>
      <c r="AI541" s="105"/>
      <c r="AJ541" s="105"/>
      <c r="AK541" s="105"/>
      <c r="AL541" s="105"/>
      <c r="AM541" s="106"/>
      <c r="AN541" s="106"/>
      <c r="AO541" s="106"/>
      <c r="AP541" s="106"/>
    </row>
    <row r="542" spans="5:52" ht="14.1" hidden="1" customHeight="1" x14ac:dyDescent="0.25">
      <c r="E542" s="100"/>
      <c r="F542" s="100"/>
      <c r="G542" s="101"/>
      <c r="H542" s="101"/>
      <c r="I542" s="102"/>
      <c r="J542" s="102"/>
      <c r="K542" s="102"/>
      <c r="L542" s="102"/>
      <c r="M542" s="102"/>
      <c r="N542" s="102"/>
      <c r="O542" s="102"/>
      <c r="P542" s="102"/>
      <c r="Q542" s="102"/>
      <c r="R542" s="103"/>
      <c r="S542" s="103"/>
      <c r="T542" s="103"/>
      <c r="U542" s="103"/>
      <c r="V542" s="103"/>
      <c r="W542" s="103"/>
      <c r="X542" s="103"/>
      <c r="Y542" s="103"/>
      <c r="Z542" s="103"/>
      <c r="AA542" s="103"/>
      <c r="AB542" s="103"/>
      <c r="AC542" s="103"/>
      <c r="AD542" s="104"/>
      <c r="AE542" s="104"/>
      <c r="AF542" s="104"/>
      <c r="AG542" s="104"/>
      <c r="AH542" s="104"/>
      <c r="AI542" s="105"/>
      <c r="AJ542" s="105"/>
      <c r="AK542" s="105"/>
      <c r="AL542" s="105"/>
      <c r="AM542" s="106"/>
      <c r="AN542" s="106"/>
      <c r="AO542" s="106"/>
      <c r="AP542" s="106"/>
    </row>
    <row r="543" spans="5:52" ht="14.1" hidden="1" customHeight="1" x14ac:dyDescent="0.25">
      <c r="E543" s="100"/>
      <c r="F543" s="100"/>
      <c r="G543" s="101"/>
      <c r="H543" s="101"/>
      <c r="I543" s="102"/>
      <c r="J543" s="102"/>
      <c r="K543" s="102"/>
      <c r="L543" s="102"/>
      <c r="M543" s="102"/>
      <c r="N543" s="102"/>
      <c r="O543" s="102"/>
      <c r="P543" s="102"/>
      <c r="Q543" s="102"/>
      <c r="R543" s="103"/>
      <c r="S543" s="103"/>
      <c r="T543" s="103"/>
      <c r="U543" s="103"/>
      <c r="V543" s="103"/>
      <c r="W543" s="103"/>
      <c r="X543" s="103"/>
      <c r="Y543" s="103"/>
      <c r="Z543" s="103"/>
      <c r="AA543" s="103"/>
      <c r="AB543" s="103"/>
      <c r="AC543" s="103"/>
      <c r="AD543" s="104"/>
      <c r="AE543" s="104"/>
      <c r="AF543" s="104"/>
      <c r="AG543" s="104"/>
      <c r="AH543" s="104"/>
      <c r="AI543" s="105"/>
      <c r="AJ543" s="105"/>
      <c r="AK543" s="105"/>
      <c r="AL543" s="105"/>
      <c r="AM543" s="106"/>
      <c r="AN543" s="106"/>
      <c r="AO543" s="106"/>
      <c r="AP543" s="106"/>
    </row>
    <row r="544" spans="5:52" ht="14.1" hidden="1" customHeight="1" x14ac:dyDescent="0.25">
      <c r="E544" s="100"/>
      <c r="F544" s="100"/>
      <c r="G544" s="101"/>
      <c r="H544" s="101"/>
      <c r="I544" s="102"/>
      <c r="J544" s="102"/>
      <c r="K544" s="102"/>
      <c r="L544" s="102"/>
      <c r="M544" s="102"/>
      <c r="N544" s="102"/>
      <c r="O544" s="102"/>
      <c r="P544" s="102"/>
      <c r="Q544" s="102"/>
      <c r="R544" s="103"/>
      <c r="S544" s="103"/>
      <c r="T544" s="103"/>
      <c r="U544" s="103"/>
      <c r="V544" s="103"/>
      <c r="W544" s="103"/>
      <c r="X544" s="103"/>
      <c r="Y544" s="103"/>
      <c r="Z544" s="103"/>
      <c r="AA544" s="103"/>
      <c r="AB544" s="103"/>
      <c r="AC544" s="103"/>
      <c r="AD544" s="104"/>
      <c r="AE544" s="104"/>
      <c r="AF544" s="104"/>
      <c r="AG544" s="104"/>
      <c r="AH544" s="104"/>
      <c r="AI544" s="105"/>
      <c r="AJ544" s="105"/>
      <c r="AK544" s="105"/>
      <c r="AL544" s="105"/>
      <c r="AM544" s="106"/>
      <c r="AN544" s="106"/>
      <c r="AO544" s="106"/>
      <c r="AP544" s="106"/>
    </row>
    <row r="545" spans="5:52" ht="14.1" hidden="1" customHeight="1" x14ac:dyDescent="0.25">
      <c r="E545" s="100" t="str">
        <f>"6.1."&amp;TEXT(AZ545,"0")</f>
        <v>6.1.17</v>
      </c>
      <c r="F545" s="100"/>
      <c r="G545" s="101" t="s">
        <v>192</v>
      </c>
      <c r="H545" s="101"/>
      <c r="I545" s="102" t="s">
        <v>178</v>
      </c>
      <c r="J545" s="102"/>
      <c r="K545" s="102"/>
      <c r="L545" s="102"/>
      <c r="M545" s="102"/>
      <c r="N545" s="102"/>
      <c r="O545" s="102"/>
      <c r="P545" s="102"/>
      <c r="Q545" s="102"/>
      <c r="R545" s="103"/>
      <c r="S545" s="103"/>
      <c r="T545" s="103"/>
      <c r="U545" s="103"/>
      <c r="V545" s="103"/>
      <c r="W545" s="103"/>
      <c r="X545" s="103"/>
      <c r="Y545" s="103"/>
      <c r="Z545" s="103"/>
      <c r="AA545" s="103"/>
      <c r="AB545" s="103"/>
      <c r="AC545" s="103"/>
      <c r="AD545" s="104"/>
      <c r="AE545" s="104"/>
      <c r="AF545" s="104"/>
      <c r="AG545" s="104"/>
      <c r="AH545" s="104"/>
      <c r="AI545" s="105"/>
      <c r="AJ545" s="105"/>
      <c r="AK545" s="105"/>
      <c r="AL545" s="105"/>
      <c r="AM545" s="106"/>
      <c r="AN545" s="106"/>
      <c r="AO545" s="106"/>
      <c r="AP545" s="106"/>
      <c r="AZ545" s="5">
        <f>AZ538+IF(AZ342=TRUE,1,0)</f>
        <v>17</v>
      </c>
    </row>
    <row r="546" spans="5:52" ht="14.1" hidden="1" customHeight="1" x14ac:dyDescent="0.25">
      <c r="E546" s="100"/>
      <c r="F546" s="100"/>
      <c r="G546" s="101"/>
      <c r="H546" s="101"/>
      <c r="I546" s="102"/>
      <c r="J546" s="102"/>
      <c r="K546" s="102"/>
      <c r="L546" s="102"/>
      <c r="M546" s="102"/>
      <c r="N546" s="102"/>
      <c r="O546" s="102"/>
      <c r="P546" s="102"/>
      <c r="Q546" s="102"/>
      <c r="R546" s="103"/>
      <c r="S546" s="103"/>
      <c r="T546" s="103"/>
      <c r="U546" s="103"/>
      <c r="V546" s="103"/>
      <c r="W546" s="103"/>
      <c r="X546" s="103"/>
      <c r="Y546" s="103"/>
      <c r="Z546" s="103"/>
      <c r="AA546" s="103"/>
      <c r="AB546" s="103"/>
      <c r="AC546" s="103"/>
      <c r="AD546" s="104"/>
      <c r="AE546" s="104"/>
      <c r="AF546" s="104"/>
      <c r="AG546" s="104"/>
      <c r="AH546" s="104"/>
      <c r="AI546" s="105"/>
      <c r="AJ546" s="105"/>
      <c r="AK546" s="105"/>
      <c r="AL546" s="105"/>
      <c r="AM546" s="106"/>
      <c r="AN546" s="106"/>
      <c r="AO546" s="106"/>
      <c r="AP546" s="106"/>
    </row>
    <row r="547" spans="5:52" ht="14.1" hidden="1" customHeight="1" x14ac:dyDescent="0.25">
      <c r="E547" s="100"/>
      <c r="F547" s="100"/>
      <c r="G547" s="101"/>
      <c r="H547" s="101"/>
      <c r="I547" s="102"/>
      <c r="J547" s="102"/>
      <c r="K547" s="102"/>
      <c r="L547" s="102"/>
      <c r="M547" s="102"/>
      <c r="N547" s="102"/>
      <c r="O547" s="102"/>
      <c r="P547" s="102"/>
      <c r="Q547" s="102"/>
      <c r="R547" s="103"/>
      <c r="S547" s="103"/>
      <c r="T547" s="103"/>
      <c r="U547" s="103"/>
      <c r="V547" s="103"/>
      <c r="W547" s="103"/>
      <c r="X547" s="103"/>
      <c r="Y547" s="103"/>
      <c r="Z547" s="103"/>
      <c r="AA547" s="103"/>
      <c r="AB547" s="103"/>
      <c r="AC547" s="103"/>
      <c r="AD547" s="104"/>
      <c r="AE547" s="104"/>
      <c r="AF547" s="104"/>
      <c r="AG547" s="104"/>
      <c r="AH547" s="104"/>
      <c r="AI547" s="105"/>
      <c r="AJ547" s="105"/>
      <c r="AK547" s="105"/>
      <c r="AL547" s="105"/>
      <c r="AM547" s="106"/>
      <c r="AN547" s="106"/>
      <c r="AO547" s="106"/>
      <c r="AP547" s="106"/>
    </row>
    <row r="548" spans="5:52" ht="14.1" hidden="1" customHeight="1" x14ac:dyDescent="0.25">
      <c r="E548" s="100"/>
      <c r="F548" s="100"/>
      <c r="G548" s="101"/>
      <c r="H548" s="101"/>
      <c r="I548" s="102"/>
      <c r="J548" s="102"/>
      <c r="K548" s="102"/>
      <c r="L548" s="102"/>
      <c r="M548" s="102"/>
      <c r="N548" s="102"/>
      <c r="O548" s="102"/>
      <c r="P548" s="102"/>
      <c r="Q548" s="102"/>
      <c r="R548" s="103"/>
      <c r="S548" s="103"/>
      <c r="T548" s="103"/>
      <c r="U548" s="103"/>
      <c r="V548" s="103"/>
      <c r="W548" s="103"/>
      <c r="X548" s="103"/>
      <c r="Y548" s="103"/>
      <c r="Z548" s="103"/>
      <c r="AA548" s="103"/>
      <c r="AB548" s="103"/>
      <c r="AC548" s="103"/>
      <c r="AD548" s="104"/>
      <c r="AE548" s="104"/>
      <c r="AF548" s="104"/>
      <c r="AG548" s="104"/>
      <c r="AH548" s="104"/>
      <c r="AI548" s="105"/>
      <c r="AJ548" s="105"/>
      <c r="AK548" s="105"/>
      <c r="AL548" s="105"/>
      <c r="AM548" s="106"/>
      <c r="AN548" s="106"/>
      <c r="AO548" s="106"/>
      <c r="AP548" s="106"/>
    </row>
    <row r="549" spans="5:52" ht="14.1" hidden="1" customHeight="1" x14ac:dyDescent="0.25">
      <c r="E549" s="100"/>
      <c r="F549" s="100"/>
      <c r="G549" s="101"/>
      <c r="H549" s="101"/>
      <c r="I549" s="102"/>
      <c r="J549" s="102"/>
      <c r="K549" s="102"/>
      <c r="L549" s="102"/>
      <c r="M549" s="102"/>
      <c r="N549" s="102"/>
      <c r="O549" s="102"/>
      <c r="P549" s="102"/>
      <c r="Q549" s="102"/>
      <c r="R549" s="103"/>
      <c r="S549" s="103"/>
      <c r="T549" s="103"/>
      <c r="U549" s="103"/>
      <c r="V549" s="103"/>
      <c r="W549" s="103"/>
      <c r="X549" s="103"/>
      <c r="Y549" s="103"/>
      <c r="Z549" s="103"/>
      <c r="AA549" s="103"/>
      <c r="AB549" s="103"/>
      <c r="AC549" s="103"/>
      <c r="AD549" s="104"/>
      <c r="AE549" s="104"/>
      <c r="AF549" s="104"/>
      <c r="AG549" s="104"/>
      <c r="AH549" s="104"/>
      <c r="AI549" s="105"/>
      <c r="AJ549" s="105"/>
      <c r="AK549" s="105"/>
      <c r="AL549" s="105"/>
      <c r="AM549" s="106"/>
      <c r="AN549" s="106"/>
      <c r="AO549" s="106"/>
      <c r="AP549" s="106"/>
    </row>
    <row r="550" spans="5:52" ht="14.1" hidden="1" customHeight="1" x14ac:dyDescent="0.25">
      <c r="E550" s="100"/>
      <c r="F550" s="100"/>
      <c r="G550" s="101"/>
      <c r="H550" s="101"/>
      <c r="I550" s="102"/>
      <c r="J550" s="102"/>
      <c r="K550" s="102"/>
      <c r="L550" s="102"/>
      <c r="M550" s="102"/>
      <c r="N550" s="102"/>
      <c r="O550" s="102"/>
      <c r="P550" s="102"/>
      <c r="Q550" s="102"/>
      <c r="R550" s="103"/>
      <c r="S550" s="103"/>
      <c r="T550" s="103"/>
      <c r="U550" s="103"/>
      <c r="V550" s="103"/>
      <c r="W550" s="103"/>
      <c r="X550" s="103"/>
      <c r="Y550" s="103"/>
      <c r="Z550" s="103"/>
      <c r="AA550" s="103"/>
      <c r="AB550" s="103"/>
      <c r="AC550" s="103"/>
      <c r="AD550" s="104"/>
      <c r="AE550" s="104"/>
      <c r="AF550" s="104"/>
      <c r="AG550" s="104"/>
      <c r="AH550" s="104"/>
      <c r="AI550" s="105"/>
      <c r="AJ550" s="105"/>
      <c r="AK550" s="105"/>
      <c r="AL550" s="105"/>
      <c r="AM550" s="106"/>
      <c r="AN550" s="106"/>
      <c r="AO550" s="106"/>
      <c r="AP550" s="106"/>
    </row>
    <row r="551" spans="5:52" ht="14.1" hidden="1" customHeight="1" x14ac:dyDescent="0.25">
      <c r="E551" s="100"/>
      <c r="F551" s="100"/>
      <c r="G551" s="101"/>
      <c r="H551" s="101"/>
      <c r="I551" s="102"/>
      <c r="J551" s="102"/>
      <c r="K551" s="102"/>
      <c r="L551" s="102"/>
      <c r="M551" s="102"/>
      <c r="N551" s="102"/>
      <c r="O551" s="102"/>
      <c r="P551" s="102"/>
      <c r="Q551" s="102"/>
      <c r="R551" s="103"/>
      <c r="S551" s="103"/>
      <c r="T551" s="103"/>
      <c r="U551" s="103"/>
      <c r="V551" s="103"/>
      <c r="W551" s="103"/>
      <c r="X551" s="103"/>
      <c r="Y551" s="103"/>
      <c r="Z551" s="103"/>
      <c r="AA551" s="103"/>
      <c r="AB551" s="103"/>
      <c r="AC551" s="103"/>
      <c r="AD551" s="104"/>
      <c r="AE551" s="104"/>
      <c r="AF551" s="104"/>
      <c r="AG551" s="104"/>
      <c r="AH551" s="104"/>
      <c r="AI551" s="105"/>
      <c r="AJ551" s="105"/>
      <c r="AK551" s="105"/>
      <c r="AL551" s="105"/>
      <c r="AM551" s="106"/>
      <c r="AN551" s="106"/>
      <c r="AO551" s="106"/>
      <c r="AP551" s="106"/>
    </row>
    <row r="552" spans="5:52" ht="14.1" hidden="1" customHeight="1" x14ac:dyDescent="0.25">
      <c r="E552" s="100"/>
      <c r="F552" s="100"/>
      <c r="G552" s="101"/>
      <c r="H552" s="101"/>
      <c r="I552" s="102"/>
      <c r="J552" s="102"/>
      <c r="K552" s="102"/>
      <c r="L552" s="102"/>
      <c r="M552" s="102"/>
      <c r="N552" s="102"/>
      <c r="O552" s="102"/>
      <c r="P552" s="102"/>
      <c r="Q552" s="102"/>
      <c r="R552" s="103"/>
      <c r="S552" s="103"/>
      <c r="T552" s="103"/>
      <c r="U552" s="103"/>
      <c r="V552" s="103"/>
      <c r="W552" s="103"/>
      <c r="X552" s="103"/>
      <c r="Y552" s="103"/>
      <c r="Z552" s="103"/>
      <c r="AA552" s="103"/>
      <c r="AB552" s="103"/>
      <c r="AC552" s="103"/>
      <c r="AD552" s="104"/>
      <c r="AE552" s="104"/>
      <c r="AF552" s="104"/>
      <c r="AG552" s="104"/>
      <c r="AH552" s="104"/>
      <c r="AI552" s="105"/>
      <c r="AJ552" s="105"/>
      <c r="AK552" s="105"/>
      <c r="AL552" s="105"/>
      <c r="AM552" s="106"/>
      <c r="AN552" s="106"/>
      <c r="AO552" s="106"/>
      <c r="AP552" s="106"/>
    </row>
    <row r="553" spans="5:52" ht="14.1" hidden="1" customHeight="1" x14ac:dyDescent="0.25">
      <c r="E553" s="100"/>
      <c r="F553" s="100"/>
      <c r="G553" s="101"/>
      <c r="H553" s="101"/>
      <c r="I553" s="102"/>
      <c r="J553" s="102"/>
      <c r="K553" s="102"/>
      <c r="L553" s="102"/>
      <c r="M553" s="102"/>
      <c r="N553" s="102"/>
      <c r="O553" s="102"/>
      <c r="P553" s="102"/>
      <c r="Q553" s="102"/>
      <c r="R553" s="103"/>
      <c r="S553" s="103"/>
      <c r="T553" s="103"/>
      <c r="U553" s="103"/>
      <c r="V553" s="103"/>
      <c r="W553" s="103"/>
      <c r="X553" s="103"/>
      <c r="Y553" s="103"/>
      <c r="Z553" s="103"/>
      <c r="AA553" s="103"/>
      <c r="AB553" s="103"/>
      <c r="AC553" s="103"/>
      <c r="AD553" s="104"/>
      <c r="AE553" s="104"/>
      <c r="AF553" s="104"/>
      <c r="AG553" s="104"/>
      <c r="AH553" s="104"/>
      <c r="AI553" s="105"/>
      <c r="AJ553" s="105"/>
      <c r="AK553" s="105"/>
      <c r="AL553" s="105"/>
      <c r="AM553" s="106"/>
      <c r="AN553" s="106"/>
      <c r="AO553" s="106"/>
      <c r="AP553" s="106"/>
    </row>
    <row r="554" spans="5:52" ht="14.1" hidden="1" customHeight="1" x14ac:dyDescent="0.25">
      <c r="E554" s="100"/>
      <c r="F554" s="100"/>
      <c r="G554" s="101"/>
      <c r="H554" s="101"/>
      <c r="I554" s="102"/>
      <c r="J554" s="102"/>
      <c r="K554" s="102"/>
      <c r="L554" s="102"/>
      <c r="M554" s="102"/>
      <c r="N554" s="102"/>
      <c r="O554" s="102"/>
      <c r="P554" s="102"/>
      <c r="Q554" s="102"/>
      <c r="R554" s="103"/>
      <c r="S554" s="103"/>
      <c r="T554" s="103"/>
      <c r="U554" s="103"/>
      <c r="V554" s="103"/>
      <c r="W554" s="103"/>
      <c r="X554" s="103"/>
      <c r="Y554" s="103"/>
      <c r="Z554" s="103"/>
      <c r="AA554" s="103"/>
      <c r="AB554" s="103"/>
      <c r="AC554" s="103"/>
      <c r="AD554" s="104"/>
      <c r="AE554" s="104"/>
      <c r="AF554" s="104"/>
      <c r="AG554" s="104"/>
      <c r="AH554" s="104"/>
      <c r="AI554" s="105"/>
      <c r="AJ554" s="105"/>
      <c r="AK554" s="105"/>
      <c r="AL554" s="105"/>
      <c r="AM554" s="106"/>
      <c r="AN554" s="106"/>
      <c r="AO554" s="106"/>
      <c r="AP554" s="106"/>
    </row>
    <row r="555" spans="5:52" ht="14.1" hidden="1" customHeight="1" x14ac:dyDescent="0.25">
      <c r="E555" s="100"/>
      <c r="F555" s="100"/>
      <c r="G555" s="101"/>
      <c r="H555" s="101"/>
      <c r="I555" s="102"/>
      <c r="J555" s="102"/>
      <c r="K555" s="102"/>
      <c r="L555" s="102"/>
      <c r="M555" s="102"/>
      <c r="N555" s="102"/>
      <c r="O555" s="102"/>
      <c r="P555" s="102"/>
      <c r="Q555" s="102"/>
      <c r="R555" s="103"/>
      <c r="S555" s="103"/>
      <c r="T555" s="103"/>
      <c r="U555" s="103"/>
      <c r="V555" s="103"/>
      <c r="W555" s="103"/>
      <c r="X555" s="103"/>
      <c r="Y555" s="103"/>
      <c r="Z555" s="103"/>
      <c r="AA555" s="103"/>
      <c r="AB555" s="103"/>
      <c r="AC555" s="103"/>
      <c r="AD555" s="104"/>
      <c r="AE555" s="104"/>
      <c r="AF555" s="104"/>
      <c r="AG555" s="104"/>
      <c r="AH555" s="104"/>
      <c r="AI555" s="105"/>
      <c r="AJ555" s="105"/>
      <c r="AK555" s="105"/>
      <c r="AL555" s="105"/>
      <c r="AM555" s="106"/>
      <c r="AN555" s="106"/>
      <c r="AO555" s="106"/>
      <c r="AP555" s="106"/>
    </row>
    <row r="556" spans="5:52" ht="14.1" hidden="1" customHeight="1" x14ac:dyDescent="0.25">
      <c r="E556" s="100" t="str">
        <f>"6.1."&amp;TEXT(AZ556,"0")</f>
        <v>6.1.18</v>
      </c>
      <c r="F556" s="100"/>
      <c r="G556" s="101" t="s">
        <v>193</v>
      </c>
      <c r="H556" s="101"/>
      <c r="I556" s="102" t="s">
        <v>194</v>
      </c>
      <c r="J556" s="102"/>
      <c r="K556" s="102"/>
      <c r="L556" s="102"/>
      <c r="M556" s="102"/>
      <c r="N556" s="102"/>
      <c r="O556" s="102"/>
      <c r="P556" s="102"/>
      <c r="Q556" s="102"/>
      <c r="R556" s="103"/>
      <c r="S556" s="103"/>
      <c r="T556" s="103"/>
      <c r="U556" s="103"/>
      <c r="V556" s="103"/>
      <c r="W556" s="103"/>
      <c r="X556" s="103"/>
      <c r="Y556" s="103"/>
      <c r="Z556" s="103"/>
      <c r="AA556" s="103"/>
      <c r="AB556" s="103"/>
      <c r="AC556" s="103"/>
      <c r="AD556" s="104"/>
      <c r="AE556" s="104"/>
      <c r="AF556" s="104"/>
      <c r="AG556" s="104"/>
      <c r="AH556" s="104"/>
      <c r="AI556" s="105"/>
      <c r="AJ556" s="105"/>
      <c r="AK556" s="105"/>
      <c r="AL556" s="105"/>
      <c r="AM556" s="106"/>
      <c r="AN556" s="106"/>
      <c r="AO556" s="106"/>
      <c r="AP556" s="106"/>
      <c r="AZ556" s="5">
        <f>AZ545+IF(AZ346=TRUE,1,0)</f>
        <v>18</v>
      </c>
    </row>
    <row r="557" spans="5:52" ht="14.1" hidden="1" customHeight="1" x14ac:dyDescent="0.25">
      <c r="E557" s="100"/>
      <c r="F557" s="100"/>
      <c r="G557" s="101"/>
      <c r="H557" s="101"/>
      <c r="I557" s="102"/>
      <c r="J557" s="102"/>
      <c r="K557" s="102"/>
      <c r="L557" s="102"/>
      <c r="M557" s="102"/>
      <c r="N557" s="102"/>
      <c r="O557" s="102"/>
      <c r="P557" s="102"/>
      <c r="Q557" s="102"/>
      <c r="R557" s="103"/>
      <c r="S557" s="103"/>
      <c r="T557" s="103"/>
      <c r="U557" s="103"/>
      <c r="V557" s="103"/>
      <c r="W557" s="103"/>
      <c r="X557" s="103"/>
      <c r="Y557" s="103"/>
      <c r="Z557" s="103"/>
      <c r="AA557" s="103"/>
      <c r="AB557" s="103"/>
      <c r="AC557" s="103"/>
      <c r="AD557" s="104"/>
      <c r="AE557" s="104"/>
      <c r="AF557" s="104"/>
      <c r="AG557" s="104"/>
      <c r="AH557" s="104"/>
      <c r="AI557" s="105"/>
      <c r="AJ557" s="105"/>
      <c r="AK557" s="105"/>
      <c r="AL557" s="105"/>
      <c r="AM557" s="106"/>
      <c r="AN557" s="106"/>
      <c r="AO557" s="106"/>
      <c r="AP557" s="106"/>
    </row>
    <row r="558" spans="5:52" ht="14.1" hidden="1" customHeight="1" x14ac:dyDescent="0.25">
      <c r="E558" s="100"/>
      <c r="F558" s="100"/>
      <c r="G558" s="101"/>
      <c r="H558" s="101"/>
      <c r="I558" s="102"/>
      <c r="J558" s="102"/>
      <c r="K558" s="102"/>
      <c r="L558" s="102"/>
      <c r="M558" s="102"/>
      <c r="N558" s="102"/>
      <c r="O558" s="102"/>
      <c r="P558" s="102"/>
      <c r="Q558" s="102"/>
      <c r="R558" s="103"/>
      <c r="S558" s="103"/>
      <c r="T558" s="103"/>
      <c r="U558" s="103"/>
      <c r="V558" s="103"/>
      <c r="W558" s="103"/>
      <c r="X558" s="103"/>
      <c r="Y558" s="103"/>
      <c r="Z558" s="103"/>
      <c r="AA558" s="103"/>
      <c r="AB558" s="103"/>
      <c r="AC558" s="103"/>
      <c r="AD558" s="104"/>
      <c r="AE558" s="104"/>
      <c r="AF558" s="104"/>
      <c r="AG558" s="104"/>
      <c r="AH558" s="104"/>
      <c r="AI558" s="105"/>
      <c r="AJ558" s="105"/>
      <c r="AK558" s="105"/>
      <c r="AL558" s="105"/>
      <c r="AM558" s="106"/>
      <c r="AN558" s="106"/>
      <c r="AO558" s="106"/>
      <c r="AP558" s="106"/>
    </row>
    <row r="559" spans="5:52" ht="14.1" hidden="1" customHeight="1" x14ac:dyDescent="0.25">
      <c r="E559" s="100"/>
      <c r="F559" s="100"/>
      <c r="G559" s="101"/>
      <c r="H559" s="101"/>
      <c r="I559" s="102"/>
      <c r="J559" s="102"/>
      <c r="K559" s="102"/>
      <c r="L559" s="102"/>
      <c r="M559" s="102"/>
      <c r="N559" s="102"/>
      <c r="O559" s="102"/>
      <c r="P559" s="102"/>
      <c r="Q559" s="102"/>
      <c r="R559" s="103"/>
      <c r="S559" s="103"/>
      <c r="T559" s="103"/>
      <c r="U559" s="103"/>
      <c r="V559" s="103"/>
      <c r="W559" s="103"/>
      <c r="X559" s="103"/>
      <c r="Y559" s="103"/>
      <c r="Z559" s="103"/>
      <c r="AA559" s="103"/>
      <c r="AB559" s="103"/>
      <c r="AC559" s="103"/>
      <c r="AD559" s="104"/>
      <c r="AE559" s="104"/>
      <c r="AF559" s="104"/>
      <c r="AG559" s="104"/>
      <c r="AH559" s="104"/>
      <c r="AI559" s="105"/>
      <c r="AJ559" s="105"/>
      <c r="AK559" s="105"/>
      <c r="AL559" s="105"/>
      <c r="AM559" s="106"/>
      <c r="AN559" s="106"/>
      <c r="AO559" s="106"/>
      <c r="AP559" s="106"/>
    </row>
    <row r="560" spans="5:52" ht="14.1" hidden="1" customHeight="1" x14ac:dyDescent="0.25">
      <c r="E560" s="100"/>
      <c r="F560" s="100"/>
      <c r="G560" s="101"/>
      <c r="H560" s="101"/>
      <c r="I560" s="102"/>
      <c r="J560" s="102"/>
      <c r="K560" s="102"/>
      <c r="L560" s="102"/>
      <c r="M560" s="102"/>
      <c r="N560" s="102"/>
      <c r="O560" s="102"/>
      <c r="P560" s="102"/>
      <c r="Q560" s="102"/>
      <c r="R560" s="103"/>
      <c r="S560" s="103"/>
      <c r="T560" s="103"/>
      <c r="U560" s="103"/>
      <c r="V560" s="103"/>
      <c r="W560" s="103"/>
      <c r="X560" s="103"/>
      <c r="Y560" s="103"/>
      <c r="Z560" s="103"/>
      <c r="AA560" s="103"/>
      <c r="AB560" s="103"/>
      <c r="AC560" s="103"/>
      <c r="AD560" s="104"/>
      <c r="AE560" s="104"/>
      <c r="AF560" s="104"/>
      <c r="AG560" s="104"/>
      <c r="AH560" s="104"/>
      <c r="AI560" s="105"/>
      <c r="AJ560" s="105"/>
      <c r="AK560" s="105"/>
      <c r="AL560" s="105"/>
      <c r="AM560" s="106"/>
      <c r="AN560" s="106"/>
      <c r="AO560" s="106"/>
      <c r="AP560" s="106"/>
    </row>
    <row r="561" spans="5:52" ht="14.1" hidden="1" customHeight="1" x14ac:dyDescent="0.25">
      <c r="E561" s="100"/>
      <c r="F561" s="100"/>
      <c r="G561" s="101"/>
      <c r="H561" s="101"/>
      <c r="I561" s="102"/>
      <c r="J561" s="102"/>
      <c r="K561" s="102"/>
      <c r="L561" s="102"/>
      <c r="M561" s="102"/>
      <c r="N561" s="102"/>
      <c r="O561" s="102"/>
      <c r="P561" s="102"/>
      <c r="Q561" s="102"/>
      <c r="R561" s="103"/>
      <c r="S561" s="103"/>
      <c r="T561" s="103"/>
      <c r="U561" s="103"/>
      <c r="V561" s="103"/>
      <c r="W561" s="103"/>
      <c r="X561" s="103"/>
      <c r="Y561" s="103"/>
      <c r="Z561" s="103"/>
      <c r="AA561" s="103"/>
      <c r="AB561" s="103"/>
      <c r="AC561" s="103"/>
      <c r="AD561" s="104"/>
      <c r="AE561" s="104"/>
      <c r="AF561" s="104"/>
      <c r="AG561" s="104"/>
      <c r="AH561" s="104"/>
      <c r="AI561" s="105"/>
      <c r="AJ561" s="105"/>
      <c r="AK561" s="105"/>
      <c r="AL561" s="105"/>
      <c r="AM561" s="106"/>
      <c r="AN561" s="106"/>
      <c r="AO561" s="106"/>
      <c r="AP561" s="106"/>
    </row>
    <row r="562" spans="5:52" ht="14.1" hidden="1" customHeight="1" x14ac:dyDescent="0.25">
      <c r="E562" s="100" t="str">
        <f>"6.1."&amp;TEXT(AZ562,"0")</f>
        <v>6.1.19</v>
      </c>
      <c r="F562" s="100"/>
      <c r="G562" s="101" t="s">
        <v>195</v>
      </c>
      <c r="H562" s="101"/>
      <c r="I562" s="102" t="s">
        <v>196</v>
      </c>
      <c r="J562" s="102"/>
      <c r="K562" s="102"/>
      <c r="L562" s="102"/>
      <c r="M562" s="102"/>
      <c r="N562" s="102"/>
      <c r="O562" s="102"/>
      <c r="P562" s="102"/>
      <c r="Q562" s="102"/>
      <c r="R562" s="103"/>
      <c r="S562" s="103"/>
      <c r="T562" s="103"/>
      <c r="U562" s="103"/>
      <c r="V562" s="103"/>
      <c r="W562" s="103"/>
      <c r="X562" s="103"/>
      <c r="Y562" s="103"/>
      <c r="Z562" s="103"/>
      <c r="AA562" s="103"/>
      <c r="AB562" s="103"/>
      <c r="AC562" s="103"/>
      <c r="AD562" s="104"/>
      <c r="AE562" s="104"/>
      <c r="AF562" s="104"/>
      <c r="AG562" s="104"/>
      <c r="AH562" s="104"/>
      <c r="AI562" s="105"/>
      <c r="AJ562" s="105"/>
      <c r="AK562" s="105"/>
      <c r="AL562" s="105"/>
      <c r="AM562" s="106"/>
      <c r="AN562" s="106"/>
      <c r="AO562" s="106"/>
      <c r="AP562" s="106"/>
      <c r="AZ562" s="5">
        <f>AZ556+IF(AZ349=TRUE,1,0)</f>
        <v>19</v>
      </c>
    </row>
    <row r="563" spans="5:52" ht="14.1" hidden="1" customHeight="1" x14ac:dyDescent="0.25">
      <c r="E563" s="100"/>
      <c r="F563" s="100"/>
      <c r="G563" s="101"/>
      <c r="H563" s="101"/>
      <c r="I563" s="102"/>
      <c r="J563" s="102"/>
      <c r="K563" s="102"/>
      <c r="L563" s="102"/>
      <c r="M563" s="102"/>
      <c r="N563" s="102"/>
      <c r="O563" s="102"/>
      <c r="P563" s="102"/>
      <c r="Q563" s="102"/>
      <c r="R563" s="103"/>
      <c r="S563" s="103"/>
      <c r="T563" s="103"/>
      <c r="U563" s="103"/>
      <c r="V563" s="103"/>
      <c r="W563" s="103"/>
      <c r="X563" s="103"/>
      <c r="Y563" s="103"/>
      <c r="Z563" s="103"/>
      <c r="AA563" s="103"/>
      <c r="AB563" s="103"/>
      <c r="AC563" s="103"/>
      <c r="AD563" s="104"/>
      <c r="AE563" s="104"/>
      <c r="AF563" s="104"/>
      <c r="AG563" s="104"/>
      <c r="AH563" s="104"/>
      <c r="AI563" s="105"/>
      <c r="AJ563" s="105"/>
      <c r="AK563" s="105"/>
      <c r="AL563" s="105"/>
      <c r="AM563" s="106"/>
      <c r="AN563" s="106"/>
      <c r="AO563" s="106"/>
      <c r="AP563" s="106"/>
    </row>
    <row r="564" spans="5:52" ht="14.1" hidden="1" customHeight="1" x14ac:dyDescent="0.25">
      <c r="E564" s="100"/>
      <c r="F564" s="100"/>
      <c r="G564" s="101"/>
      <c r="H564" s="101"/>
      <c r="I564" s="102"/>
      <c r="J564" s="102"/>
      <c r="K564" s="102"/>
      <c r="L564" s="102"/>
      <c r="M564" s="102"/>
      <c r="N564" s="102"/>
      <c r="O564" s="102"/>
      <c r="P564" s="102"/>
      <c r="Q564" s="102"/>
      <c r="R564" s="103"/>
      <c r="S564" s="103"/>
      <c r="T564" s="103"/>
      <c r="U564" s="103"/>
      <c r="V564" s="103"/>
      <c r="W564" s="103"/>
      <c r="X564" s="103"/>
      <c r="Y564" s="103"/>
      <c r="Z564" s="103"/>
      <c r="AA564" s="103"/>
      <c r="AB564" s="103"/>
      <c r="AC564" s="103"/>
      <c r="AD564" s="104"/>
      <c r="AE564" s="104"/>
      <c r="AF564" s="104"/>
      <c r="AG564" s="104"/>
      <c r="AH564" s="104"/>
      <c r="AI564" s="105"/>
      <c r="AJ564" s="105"/>
      <c r="AK564" s="105"/>
      <c r="AL564" s="105"/>
      <c r="AM564" s="106"/>
      <c r="AN564" s="106"/>
      <c r="AO564" s="106"/>
      <c r="AP564" s="106"/>
    </row>
    <row r="565" spans="5:52" ht="14.1" hidden="1" customHeight="1" x14ac:dyDescent="0.25">
      <c r="E565" s="100"/>
      <c r="F565" s="100"/>
      <c r="G565" s="101"/>
      <c r="H565" s="101"/>
      <c r="I565" s="102"/>
      <c r="J565" s="102"/>
      <c r="K565" s="102"/>
      <c r="L565" s="102"/>
      <c r="M565" s="102"/>
      <c r="N565" s="102"/>
      <c r="O565" s="102"/>
      <c r="P565" s="102"/>
      <c r="Q565" s="102"/>
      <c r="R565" s="103"/>
      <c r="S565" s="103"/>
      <c r="T565" s="103"/>
      <c r="U565" s="103"/>
      <c r="V565" s="103"/>
      <c r="W565" s="103"/>
      <c r="X565" s="103"/>
      <c r="Y565" s="103"/>
      <c r="Z565" s="103"/>
      <c r="AA565" s="103"/>
      <c r="AB565" s="103"/>
      <c r="AC565" s="103"/>
      <c r="AD565" s="104"/>
      <c r="AE565" s="104"/>
      <c r="AF565" s="104"/>
      <c r="AG565" s="104"/>
      <c r="AH565" s="104"/>
      <c r="AI565" s="105"/>
      <c r="AJ565" s="105"/>
      <c r="AK565" s="105"/>
      <c r="AL565" s="105"/>
      <c r="AM565" s="106"/>
      <c r="AN565" s="106"/>
      <c r="AO565" s="106"/>
      <c r="AP565" s="106"/>
    </row>
    <row r="566" spans="5:52" ht="14.1" hidden="1" customHeight="1" x14ac:dyDescent="0.25">
      <c r="E566" s="100"/>
      <c r="F566" s="100"/>
      <c r="G566" s="101"/>
      <c r="H566" s="101"/>
      <c r="I566" s="102"/>
      <c r="J566" s="102"/>
      <c r="K566" s="102"/>
      <c r="L566" s="102"/>
      <c r="M566" s="102"/>
      <c r="N566" s="102"/>
      <c r="O566" s="102"/>
      <c r="P566" s="102"/>
      <c r="Q566" s="102"/>
      <c r="R566" s="103"/>
      <c r="S566" s="103"/>
      <c r="T566" s="103"/>
      <c r="U566" s="103"/>
      <c r="V566" s="103"/>
      <c r="W566" s="103"/>
      <c r="X566" s="103"/>
      <c r="Y566" s="103"/>
      <c r="Z566" s="103"/>
      <c r="AA566" s="103"/>
      <c r="AB566" s="103"/>
      <c r="AC566" s="103"/>
      <c r="AD566" s="104"/>
      <c r="AE566" s="104"/>
      <c r="AF566" s="104"/>
      <c r="AG566" s="104"/>
      <c r="AH566" s="104"/>
      <c r="AI566" s="105"/>
      <c r="AJ566" s="105"/>
      <c r="AK566" s="105"/>
      <c r="AL566" s="105"/>
      <c r="AM566" s="106"/>
      <c r="AN566" s="106"/>
      <c r="AO566" s="106"/>
      <c r="AP566" s="106"/>
    </row>
    <row r="567" spans="5:52" ht="14.1" hidden="1" customHeight="1" x14ac:dyDescent="0.25">
      <c r="E567" s="100"/>
      <c r="F567" s="100"/>
      <c r="G567" s="101"/>
      <c r="H567" s="101"/>
      <c r="I567" s="102"/>
      <c r="J567" s="102"/>
      <c r="K567" s="102"/>
      <c r="L567" s="102"/>
      <c r="M567" s="102"/>
      <c r="N567" s="102"/>
      <c r="O567" s="102"/>
      <c r="P567" s="102"/>
      <c r="Q567" s="102"/>
      <c r="R567" s="103"/>
      <c r="S567" s="103"/>
      <c r="T567" s="103"/>
      <c r="U567" s="103"/>
      <c r="V567" s="103"/>
      <c r="W567" s="103"/>
      <c r="X567" s="103"/>
      <c r="Y567" s="103"/>
      <c r="Z567" s="103"/>
      <c r="AA567" s="103"/>
      <c r="AB567" s="103"/>
      <c r="AC567" s="103"/>
      <c r="AD567" s="104"/>
      <c r="AE567" s="104"/>
      <c r="AF567" s="104"/>
      <c r="AG567" s="104"/>
      <c r="AH567" s="104"/>
      <c r="AI567" s="105"/>
      <c r="AJ567" s="105"/>
      <c r="AK567" s="105"/>
      <c r="AL567" s="105"/>
      <c r="AM567" s="106"/>
      <c r="AN567" s="106"/>
      <c r="AO567" s="106"/>
      <c r="AP567" s="106"/>
    </row>
    <row r="568" spans="5:52" ht="14.1" hidden="1" customHeight="1" x14ac:dyDescent="0.25">
      <c r="E568" s="100"/>
      <c r="F568" s="100"/>
      <c r="G568" s="101"/>
      <c r="H568" s="101"/>
      <c r="I568" s="102"/>
      <c r="J568" s="102"/>
      <c r="K568" s="102"/>
      <c r="L568" s="102"/>
      <c r="M568" s="102"/>
      <c r="N568" s="102"/>
      <c r="O568" s="102"/>
      <c r="P568" s="102"/>
      <c r="Q568" s="102"/>
      <c r="R568" s="103"/>
      <c r="S568" s="103"/>
      <c r="T568" s="103"/>
      <c r="U568" s="103"/>
      <c r="V568" s="103"/>
      <c r="W568" s="103"/>
      <c r="X568" s="103"/>
      <c r="Y568" s="103"/>
      <c r="Z568" s="103"/>
      <c r="AA568" s="103"/>
      <c r="AB568" s="103"/>
      <c r="AC568" s="103"/>
      <c r="AD568" s="104"/>
      <c r="AE568" s="104"/>
      <c r="AF568" s="104"/>
      <c r="AG568" s="104"/>
      <c r="AH568" s="104"/>
      <c r="AI568" s="105"/>
      <c r="AJ568" s="105"/>
      <c r="AK568" s="105"/>
      <c r="AL568" s="105"/>
      <c r="AM568" s="106"/>
      <c r="AN568" s="106"/>
      <c r="AO568" s="106"/>
      <c r="AP568" s="106"/>
    </row>
    <row r="569" spans="5:52" ht="14.1" hidden="1" customHeight="1" x14ac:dyDescent="0.25">
      <c r="E569" s="100" t="str">
        <f>"6.1."&amp;TEXT(AZ569,"0")</f>
        <v>6.1.20</v>
      </c>
      <c r="F569" s="100"/>
      <c r="G569" s="101" t="s">
        <v>197</v>
      </c>
      <c r="H569" s="101"/>
      <c r="I569" s="102" t="s">
        <v>198</v>
      </c>
      <c r="J569" s="102"/>
      <c r="K569" s="102"/>
      <c r="L569" s="102"/>
      <c r="M569" s="102"/>
      <c r="N569" s="102"/>
      <c r="O569" s="102"/>
      <c r="P569" s="102"/>
      <c r="Q569" s="102"/>
      <c r="R569" s="103"/>
      <c r="S569" s="103"/>
      <c r="T569" s="103"/>
      <c r="U569" s="103"/>
      <c r="V569" s="103"/>
      <c r="W569" s="103"/>
      <c r="X569" s="103"/>
      <c r="Y569" s="103"/>
      <c r="Z569" s="103"/>
      <c r="AA569" s="103"/>
      <c r="AB569" s="103"/>
      <c r="AC569" s="103"/>
      <c r="AD569" s="104"/>
      <c r="AE569" s="104"/>
      <c r="AF569" s="104"/>
      <c r="AG569" s="104"/>
      <c r="AH569" s="104"/>
      <c r="AI569" s="105"/>
      <c r="AJ569" s="105"/>
      <c r="AK569" s="105"/>
      <c r="AL569" s="105"/>
      <c r="AM569" s="106"/>
      <c r="AN569" s="106"/>
      <c r="AO569" s="106"/>
      <c r="AP569" s="106"/>
      <c r="AZ569" s="5">
        <f>AZ562+IF(AZ352=TRUE,1,0)</f>
        <v>20</v>
      </c>
    </row>
    <row r="570" spans="5:52" ht="14.1" hidden="1" customHeight="1" x14ac:dyDescent="0.25">
      <c r="E570" s="100"/>
      <c r="F570" s="100"/>
      <c r="G570" s="101"/>
      <c r="H570" s="101"/>
      <c r="I570" s="102"/>
      <c r="J570" s="102"/>
      <c r="K570" s="102"/>
      <c r="L570" s="102"/>
      <c r="M570" s="102"/>
      <c r="N570" s="102"/>
      <c r="O570" s="102"/>
      <c r="P570" s="102"/>
      <c r="Q570" s="102"/>
      <c r="R570" s="103"/>
      <c r="S570" s="103"/>
      <c r="T570" s="103"/>
      <c r="U570" s="103"/>
      <c r="V570" s="103"/>
      <c r="W570" s="103"/>
      <c r="X570" s="103"/>
      <c r="Y570" s="103"/>
      <c r="Z570" s="103"/>
      <c r="AA570" s="103"/>
      <c r="AB570" s="103"/>
      <c r="AC570" s="103"/>
      <c r="AD570" s="104"/>
      <c r="AE570" s="104"/>
      <c r="AF570" s="104"/>
      <c r="AG570" s="104"/>
      <c r="AH570" s="104"/>
      <c r="AI570" s="105"/>
      <c r="AJ570" s="105"/>
      <c r="AK570" s="105"/>
      <c r="AL570" s="105"/>
      <c r="AM570" s="106"/>
      <c r="AN570" s="106"/>
      <c r="AO570" s="106"/>
      <c r="AP570" s="106"/>
    </row>
    <row r="571" spans="5:52" ht="13.5" hidden="1" customHeight="1" x14ac:dyDescent="0.25">
      <c r="E571" s="100"/>
      <c r="F571" s="100"/>
      <c r="G571" s="101"/>
      <c r="H571" s="101"/>
      <c r="I571" s="102"/>
      <c r="J571" s="102"/>
      <c r="K571" s="102"/>
      <c r="L571" s="102"/>
      <c r="M571" s="102"/>
      <c r="N571" s="102"/>
      <c r="O571" s="102"/>
      <c r="P571" s="102"/>
      <c r="Q571" s="102"/>
      <c r="R571" s="103"/>
      <c r="S571" s="103"/>
      <c r="T571" s="103"/>
      <c r="U571" s="103"/>
      <c r="V571" s="103"/>
      <c r="W571" s="103"/>
      <c r="X571" s="103"/>
      <c r="Y571" s="103"/>
      <c r="Z571" s="103"/>
      <c r="AA571" s="103"/>
      <c r="AB571" s="103"/>
      <c r="AC571" s="103"/>
      <c r="AD571" s="104"/>
      <c r="AE571" s="104"/>
      <c r="AF571" s="104"/>
      <c r="AG571" s="104"/>
      <c r="AH571" s="104"/>
      <c r="AI571" s="105"/>
      <c r="AJ571" s="105"/>
      <c r="AK571" s="105"/>
      <c r="AL571" s="105"/>
      <c r="AM571" s="106"/>
      <c r="AN571" s="106"/>
      <c r="AO571" s="106"/>
      <c r="AP571" s="106"/>
    </row>
    <row r="572" spans="5:52" ht="14.1" hidden="1" customHeight="1" x14ac:dyDescent="0.25">
      <c r="E572" s="100"/>
      <c r="F572" s="100"/>
      <c r="G572" s="101"/>
      <c r="H572" s="101"/>
      <c r="I572" s="102"/>
      <c r="J572" s="102"/>
      <c r="K572" s="102"/>
      <c r="L572" s="102"/>
      <c r="M572" s="102"/>
      <c r="N572" s="102"/>
      <c r="O572" s="102"/>
      <c r="P572" s="102"/>
      <c r="Q572" s="102"/>
      <c r="R572" s="103"/>
      <c r="S572" s="103"/>
      <c r="T572" s="103"/>
      <c r="U572" s="103"/>
      <c r="V572" s="103"/>
      <c r="W572" s="103"/>
      <c r="X572" s="103"/>
      <c r="Y572" s="103"/>
      <c r="Z572" s="103"/>
      <c r="AA572" s="103"/>
      <c r="AB572" s="103"/>
      <c r="AC572" s="103"/>
      <c r="AD572" s="104"/>
      <c r="AE572" s="104"/>
      <c r="AF572" s="104"/>
      <c r="AG572" s="104"/>
      <c r="AH572" s="104"/>
      <c r="AI572" s="105"/>
      <c r="AJ572" s="105"/>
      <c r="AK572" s="105"/>
      <c r="AL572" s="105"/>
      <c r="AM572" s="106"/>
      <c r="AN572" s="106"/>
      <c r="AO572" s="106"/>
      <c r="AP572" s="106"/>
    </row>
    <row r="573" spans="5:52" ht="14.1" hidden="1" customHeight="1" x14ac:dyDescent="0.25">
      <c r="E573" s="100"/>
      <c r="F573" s="100"/>
      <c r="G573" s="101"/>
      <c r="H573" s="101"/>
      <c r="I573" s="102"/>
      <c r="J573" s="102"/>
      <c r="K573" s="102"/>
      <c r="L573" s="102"/>
      <c r="M573" s="102"/>
      <c r="N573" s="102"/>
      <c r="O573" s="102"/>
      <c r="P573" s="102"/>
      <c r="Q573" s="102"/>
      <c r="R573" s="103"/>
      <c r="S573" s="103"/>
      <c r="T573" s="103"/>
      <c r="U573" s="103"/>
      <c r="V573" s="103"/>
      <c r="W573" s="103"/>
      <c r="X573" s="103"/>
      <c r="Y573" s="103"/>
      <c r="Z573" s="103"/>
      <c r="AA573" s="103"/>
      <c r="AB573" s="103"/>
      <c r="AC573" s="103"/>
      <c r="AD573" s="104"/>
      <c r="AE573" s="104"/>
      <c r="AF573" s="104"/>
      <c r="AG573" s="104"/>
      <c r="AH573" s="104"/>
      <c r="AI573" s="105"/>
      <c r="AJ573" s="105"/>
      <c r="AK573" s="105"/>
      <c r="AL573" s="105"/>
      <c r="AM573" s="106"/>
      <c r="AN573" s="106"/>
      <c r="AO573" s="106"/>
      <c r="AP573" s="106"/>
    </row>
    <row r="574" spans="5:52" ht="14.1" hidden="1" customHeight="1" x14ac:dyDescent="0.25">
      <c r="E574" s="100"/>
      <c r="F574" s="100"/>
      <c r="G574" s="101"/>
      <c r="H574" s="101"/>
      <c r="I574" s="102"/>
      <c r="J574" s="102"/>
      <c r="K574" s="102"/>
      <c r="L574" s="102"/>
      <c r="M574" s="102"/>
      <c r="N574" s="102"/>
      <c r="O574" s="102"/>
      <c r="P574" s="102"/>
      <c r="Q574" s="102"/>
      <c r="R574" s="103"/>
      <c r="S574" s="103"/>
      <c r="T574" s="103"/>
      <c r="U574" s="103"/>
      <c r="V574" s="103"/>
      <c r="W574" s="103"/>
      <c r="X574" s="103"/>
      <c r="Y574" s="103"/>
      <c r="Z574" s="103"/>
      <c r="AA574" s="103"/>
      <c r="AB574" s="103"/>
      <c r="AC574" s="103"/>
      <c r="AD574" s="104"/>
      <c r="AE574" s="104"/>
      <c r="AF574" s="104"/>
      <c r="AG574" s="104"/>
      <c r="AH574" s="104"/>
      <c r="AI574" s="105"/>
      <c r="AJ574" s="105"/>
      <c r="AK574" s="105"/>
      <c r="AL574" s="105"/>
      <c r="AM574" s="106"/>
      <c r="AN574" s="106"/>
      <c r="AO574" s="106"/>
      <c r="AP574" s="106"/>
    </row>
    <row r="575" spans="5:52" ht="14.1" hidden="1" customHeight="1" x14ac:dyDescent="0.25">
      <c r="E575" s="100" t="str">
        <f>"6.1."&amp;TEXT(AZ575,"0")</f>
        <v>6.1.21</v>
      </c>
      <c r="F575" s="100"/>
      <c r="G575" s="101" t="s">
        <v>199</v>
      </c>
      <c r="H575" s="101"/>
      <c r="I575" s="102" t="s">
        <v>200</v>
      </c>
      <c r="J575" s="102"/>
      <c r="K575" s="102"/>
      <c r="L575" s="102"/>
      <c r="M575" s="102"/>
      <c r="N575" s="102"/>
      <c r="O575" s="102"/>
      <c r="P575" s="102"/>
      <c r="Q575" s="102"/>
      <c r="R575" s="103"/>
      <c r="S575" s="103"/>
      <c r="T575" s="103"/>
      <c r="U575" s="103"/>
      <c r="V575" s="103"/>
      <c r="W575" s="103"/>
      <c r="X575" s="103"/>
      <c r="Y575" s="103"/>
      <c r="Z575" s="103"/>
      <c r="AA575" s="103"/>
      <c r="AB575" s="103"/>
      <c r="AC575" s="103"/>
      <c r="AD575" s="104"/>
      <c r="AE575" s="104"/>
      <c r="AF575" s="104"/>
      <c r="AG575" s="104"/>
      <c r="AH575" s="104"/>
      <c r="AI575" s="116"/>
      <c r="AJ575" s="116"/>
      <c r="AK575" s="116"/>
      <c r="AL575" s="117"/>
      <c r="AM575" s="103"/>
      <c r="AN575" s="103"/>
      <c r="AO575" s="103"/>
      <c r="AP575" s="103"/>
      <c r="AZ575" s="5">
        <f>AZ569+IF(AZ354=TRUE,1,0)</f>
        <v>21</v>
      </c>
    </row>
    <row r="576" spans="5:52" ht="14.1" hidden="1" customHeight="1" x14ac:dyDescent="0.25">
      <c r="E576" s="100"/>
      <c r="F576" s="100"/>
      <c r="G576" s="101"/>
      <c r="H576" s="101"/>
      <c r="I576" s="102"/>
      <c r="J576" s="102"/>
      <c r="K576" s="102"/>
      <c r="L576" s="102"/>
      <c r="M576" s="102"/>
      <c r="N576" s="102"/>
      <c r="O576" s="102"/>
      <c r="P576" s="102"/>
      <c r="Q576" s="102"/>
      <c r="R576" s="103"/>
      <c r="S576" s="103"/>
      <c r="T576" s="103"/>
      <c r="U576" s="103"/>
      <c r="V576" s="103"/>
      <c r="W576" s="103"/>
      <c r="X576" s="103"/>
      <c r="Y576" s="103"/>
      <c r="Z576" s="103"/>
      <c r="AA576" s="103"/>
      <c r="AB576" s="103"/>
      <c r="AC576" s="103"/>
      <c r="AD576" s="104"/>
      <c r="AE576" s="104"/>
      <c r="AF576" s="104"/>
      <c r="AG576" s="104"/>
      <c r="AH576" s="104"/>
      <c r="AI576" s="118"/>
      <c r="AJ576" s="118"/>
      <c r="AK576" s="118"/>
      <c r="AL576" s="119"/>
      <c r="AM576" s="103"/>
      <c r="AN576" s="103"/>
      <c r="AO576" s="103"/>
      <c r="AP576" s="103"/>
    </row>
    <row r="577" spans="5:42" ht="14.1" hidden="1" customHeight="1" x14ac:dyDescent="0.25">
      <c r="E577" s="100"/>
      <c r="F577" s="100"/>
      <c r="G577" s="101"/>
      <c r="H577" s="101"/>
      <c r="I577" s="102"/>
      <c r="J577" s="102"/>
      <c r="K577" s="102"/>
      <c r="L577" s="102"/>
      <c r="M577" s="102"/>
      <c r="N577" s="102"/>
      <c r="O577" s="102"/>
      <c r="P577" s="102"/>
      <c r="Q577" s="102"/>
      <c r="R577" s="103"/>
      <c r="S577" s="103"/>
      <c r="T577" s="103"/>
      <c r="U577" s="103"/>
      <c r="V577" s="103"/>
      <c r="W577" s="103"/>
      <c r="X577" s="103"/>
      <c r="Y577" s="103"/>
      <c r="Z577" s="103"/>
      <c r="AA577" s="103"/>
      <c r="AB577" s="103"/>
      <c r="AC577" s="103"/>
      <c r="AD577" s="104"/>
      <c r="AE577" s="104"/>
      <c r="AF577" s="104"/>
      <c r="AG577" s="104"/>
      <c r="AH577" s="104"/>
      <c r="AI577" s="120"/>
      <c r="AJ577" s="120"/>
      <c r="AK577" s="120"/>
      <c r="AL577" s="121"/>
      <c r="AM577" s="103"/>
      <c r="AN577" s="103"/>
      <c r="AO577" s="103"/>
      <c r="AP577" s="103"/>
    </row>
    <row r="578" spans="5:42" ht="14.1" customHeight="1" x14ac:dyDescent="0.25">
      <c r="E578" s="172" t="s">
        <v>245</v>
      </c>
      <c r="F578" s="173"/>
      <c r="G578" s="248" t="s">
        <v>246</v>
      </c>
      <c r="H578" s="249"/>
      <c r="I578" s="249"/>
      <c r="J578" s="249"/>
      <c r="K578" s="249"/>
      <c r="L578" s="249"/>
      <c r="M578" s="249"/>
      <c r="N578" s="249"/>
      <c r="O578" s="249"/>
      <c r="P578" s="249"/>
      <c r="Q578" s="249"/>
      <c r="R578" s="249"/>
      <c r="S578" s="249"/>
      <c r="T578" s="249"/>
      <c r="U578" s="249"/>
      <c r="V578" s="249"/>
      <c r="W578" s="249"/>
      <c r="X578" s="249"/>
      <c r="Y578" s="249"/>
      <c r="Z578" s="249"/>
      <c r="AA578" s="249"/>
      <c r="AB578" s="249"/>
      <c r="AC578" s="249"/>
      <c r="AD578" s="249"/>
      <c r="AE578" s="249"/>
      <c r="AF578" s="249"/>
      <c r="AG578" s="249"/>
      <c r="AH578" s="250"/>
      <c r="AI578" s="259">
        <f>SUBTOTAL(109,AI408:AL577)</f>
        <v>0</v>
      </c>
      <c r="AJ578" s="260"/>
      <c r="AK578" s="260"/>
      <c r="AL578" s="261"/>
      <c r="AM578" s="98"/>
      <c r="AN578" s="98"/>
      <c r="AO578" s="98"/>
      <c r="AP578" s="98"/>
    </row>
    <row r="579" spans="5:42" ht="14.1" customHeight="1" x14ac:dyDescent="0.25">
      <c r="E579" s="174"/>
      <c r="F579" s="175"/>
      <c r="G579" s="251"/>
      <c r="H579" s="252"/>
      <c r="I579" s="252"/>
      <c r="J579" s="252"/>
      <c r="K579" s="252"/>
      <c r="L579" s="252"/>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3"/>
      <c r="AI579" s="262"/>
      <c r="AJ579" s="263"/>
      <c r="AK579" s="263"/>
      <c r="AL579" s="264"/>
      <c r="AM579" s="98"/>
      <c r="AN579" s="98"/>
      <c r="AO579" s="98"/>
      <c r="AP579" s="98"/>
    </row>
    <row r="581" spans="5:42" ht="14.1" customHeight="1" x14ac:dyDescent="0.25">
      <c r="E581" s="170" t="s">
        <v>248</v>
      </c>
      <c r="F581" s="170"/>
      <c r="G581" s="170"/>
      <c r="H581" s="170"/>
      <c r="I581" s="170"/>
      <c r="J581" s="170"/>
      <c r="K581" s="170"/>
      <c r="L581" s="170"/>
      <c r="M581" s="170"/>
      <c r="N581" s="170"/>
      <c r="O581" s="170"/>
      <c r="P581" s="170"/>
      <c r="Q581" s="170"/>
      <c r="R581" s="170"/>
      <c r="S581" s="170"/>
      <c r="T581" s="170"/>
      <c r="U581" s="170"/>
      <c r="V581" s="170"/>
      <c r="W581" s="170"/>
      <c r="X581" s="170"/>
      <c r="Y581" s="170"/>
      <c r="Z581" s="170"/>
      <c r="AA581" s="170"/>
      <c r="AB581" s="170"/>
      <c r="AC581" s="170"/>
      <c r="AD581" s="170"/>
      <c r="AE581" s="170"/>
      <c r="AF581" s="170"/>
      <c r="AG581" s="170"/>
      <c r="AH581" s="170"/>
      <c r="AI581" s="170"/>
      <c r="AJ581" s="170"/>
      <c r="AK581" s="170"/>
      <c r="AL581" s="170"/>
      <c r="AM581" s="170"/>
      <c r="AN581" s="170"/>
      <c r="AO581" s="170"/>
      <c r="AP581" s="170"/>
    </row>
    <row r="582" spans="5:42" ht="14.1" customHeight="1" x14ac:dyDescent="0.25">
      <c r="E582" s="170"/>
      <c r="F582" s="170"/>
      <c r="G582" s="170"/>
      <c r="H582" s="170"/>
      <c r="I582" s="170"/>
      <c r="J582" s="170"/>
      <c r="K582" s="170"/>
      <c r="L582" s="170"/>
      <c r="M582" s="170"/>
      <c r="N582" s="170"/>
      <c r="O582" s="170"/>
      <c r="P582" s="170"/>
      <c r="Q582" s="170"/>
      <c r="R582" s="170"/>
      <c r="S582" s="170"/>
      <c r="T582" s="170"/>
      <c r="U582" s="170"/>
      <c r="V582" s="170"/>
      <c r="W582" s="170"/>
      <c r="X582" s="170"/>
      <c r="Y582" s="170"/>
      <c r="Z582" s="170"/>
      <c r="AA582" s="170"/>
      <c r="AB582" s="170"/>
      <c r="AC582" s="170"/>
      <c r="AD582" s="170"/>
      <c r="AE582" s="170"/>
      <c r="AF582" s="170"/>
      <c r="AG582" s="170"/>
      <c r="AH582" s="170"/>
      <c r="AI582" s="170"/>
      <c r="AJ582" s="170"/>
      <c r="AK582" s="170"/>
      <c r="AL582" s="170"/>
      <c r="AM582" s="170"/>
      <c r="AN582" s="170"/>
      <c r="AO582" s="170"/>
      <c r="AP582" s="170"/>
    </row>
    <row r="585" spans="5:42" ht="14.1" customHeight="1" x14ac:dyDescent="0.25">
      <c r="E585" s="167" t="s">
        <v>249</v>
      </c>
      <c r="F585" s="168"/>
      <c r="G585" s="168"/>
      <c r="H585" s="168"/>
      <c r="I585" s="168"/>
      <c r="J585" s="168"/>
      <c r="K585" s="168"/>
      <c r="L585" s="168"/>
      <c r="M585" s="168"/>
      <c r="N585" s="168"/>
      <c r="O585" s="168"/>
      <c r="P585" s="168"/>
      <c r="Q585" s="168"/>
      <c r="R585" s="168"/>
      <c r="S585" s="168"/>
      <c r="T585" s="168"/>
      <c r="U585" s="168"/>
      <c r="V585" s="168"/>
      <c r="W585" s="168"/>
      <c r="X585" s="168"/>
      <c r="Y585" s="168"/>
      <c r="Z585" s="168"/>
      <c r="AA585" s="168"/>
      <c r="AB585" s="168"/>
      <c r="AC585" s="168"/>
      <c r="AD585" s="168"/>
      <c r="AE585" s="168"/>
      <c r="AF585" s="168"/>
      <c r="AG585" s="168"/>
      <c r="AH585" s="168"/>
      <c r="AI585" s="168"/>
      <c r="AJ585" s="168"/>
      <c r="AK585" s="168"/>
      <c r="AL585" s="168"/>
      <c r="AM585" s="168"/>
      <c r="AN585" s="168"/>
      <c r="AO585" s="168"/>
      <c r="AP585" s="168"/>
    </row>
    <row r="586" spans="5:42" ht="14.1" customHeight="1" x14ac:dyDescent="0.25">
      <c r="E586" s="168"/>
      <c r="F586" s="168"/>
      <c r="G586" s="168"/>
      <c r="H586" s="168"/>
      <c r="I586" s="168"/>
      <c r="J586" s="168"/>
      <c r="K586" s="168"/>
      <c r="L586" s="168"/>
      <c r="M586" s="168"/>
      <c r="N586" s="168"/>
      <c r="O586" s="168"/>
      <c r="P586" s="168"/>
      <c r="Q586" s="168"/>
      <c r="R586" s="168"/>
      <c r="S586" s="168"/>
      <c r="T586" s="168"/>
      <c r="U586" s="168"/>
      <c r="V586" s="168"/>
      <c r="W586" s="168"/>
      <c r="X586" s="168"/>
      <c r="Y586" s="168"/>
      <c r="Z586" s="168"/>
      <c r="AA586" s="168"/>
      <c r="AB586" s="168"/>
      <c r="AC586" s="168"/>
      <c r="AD586" s="168"/>
      <c r="AE586" s="168"/>
      <c r="AF586" s="168"/>
      <c r="AG586" s="168"/>
      <c r="AH586" s="168"/>
      <c r="AI586" s="168"/>
      <c r="AJ586" s="168"/>
      <c r="AK586" s="168"/>
      <c r="AL586" s="168"/>
      <c r="AM586" s="168"/>
      <c r="AN586" s="168"/>
      <c r="AO586" s="168"/>
      <c r="AP586" s="168"/>
    </row>
    <row r="588" spans="5:42" ht="14.1" customHeight="1" x14ac:dyDescent="0.25">
      <c r="F588" s="23"/>
      <c r="G588" s="266" t="s">
        <v>250</v>
      </c>
      <c r="H588" s="266"/>
      <c r="I588" s="266"/>
      <c r="J588" s="266"/>
      <c r="K588" s="266"/>
      <c r="L588" s="266"/>
      <c r="M588" s="266"/>
      <c r="N588" s="266"/>
      <c r="O588" s="266"/>
      <c r="P588" s="266"/>
      <c r="Q588" s="266"/>
      <c r="R588" s="266"/>
      <c r="S588" s="266"/>
      <c r="T588" s="266"/>
      <c r="U588" s="266"/>
      <c r="V588" s="266"/>
      <c r="W588" s="23"/>
      <c r="X588" s="23"/>
    </row>
    <row r="589" spans="5:42" ht="14.1" customHeight="1" x14ac:dyDescent="0.25">
      <c r="E589" s="98" t="s">
        <v>251</v>
      </c>
      <c r="F589" s="98"/>
      <c r="G589" s="98"/>
      <c r="H589" s="169" t="s">
        <v>252</v>
      </c>
      <c r="I589" s="169"/>
      <c r="J589" s="169"/>
      <c r="K589" s="169"/>
      <c r="L589" s="169"/>
      <c r="M589" s="169"/>
      <c r="N589" s="169"/>
      <c r="O589" s="169"/>
      <c r="P589" s="169"/>
      <c r="Q589" s="169" t="s">
        <v>253</v>
      </c>
      <c r="R589" s="169"/>
      <c r="S589" s="169"/>
      <c r="T589" s="169"/>
      <c r="U589" s="169"/>
      <c r="V589" s="169"/>
      <c r="W589" s="169" t="s">
        <v>254</v>
      </c>
      <c r="X589" s="169"/>
      <c r="Y589" s="169"/>
      <c r="Z589" s="169"/>
      <c r="AA589" s="169"/>
      <c r="AB589" s="169"/>
      <c r="AC589" s="169"/>
      <c r="AD589" s="169"/>
      <c r="AE589" s="169" t="s">
        <v>255</v>
      </c>
      <c r="AF589" s="169"/>
      <c r="AG589" s="169"/>
      <c r="AH589" s="169"/>
      <c r="AI589" s="169"/>
      <c r="AJ589" s="169"/>
      <c r="AK589" s="169"/>
      <c r="AL589" s="169"/>
      <c r="AM589" s="169"/>
      <c r="AN589" s="169"/>
      <c r="AO589" s="169"/>
      <c r="AP589" s="169"/>
    </row>
    <row r="590" spans="5:42" ht="14.1" customHeight="1" x14ac:dyDescent="0.25">
      <c r="E590" s="98"/>
      <c r="F590" s="98"/>
      <c r="G590" s="98"/>
      <c r="H590" s="169"/>
      <c r="I590" s="169"/>
      <c r="J590" s="169"/>
      <c r="K590" s="169"/>
      <c r="L590" s="169"/>
      <c r="M590" s="169"/>
      <c r="N590" s="169"/>
      <c r="O590" s="169"/>
      <c r="P590" s="169"/>
      <c r="Q590" s="169"/>
      <c r="R590" s="169"/>
      <c r="S590" s="169"/>
      <c r="T590" s="169"/>
      <c r="U590" s="169"/>
      <c r="V590" s="169"/>
      <c r="W590" s="169"/>
      <c r="X590" s="169"/>
      <c r="Y590" s="169"/>
      <c r="Z590" s="169"/>
      <c r="AA590" s="169"/>
      <c r="AB590" s="169"/>
      <c r="AC590" s="169"/>
      <c r="AD590" s="169"/>
      <c r="AE590" s="169"/>
      <c r="AF590" s="169"/>
      <c r="AG590" s="169"/>
      <c r="AH590" s="169"/>
      <c r="AI590" s="169"/>
      <c r="AJ590" s="169"/>
      <c r="AK590" s="169"/>
      <c r="AL590" s="169"/>
      <c r="AM590" s="169"/>
      <c r="AN590" s="169"/>
      <c r="AO590" s="169"/>
      <c r="AP590" s="169"/>
    </row>
    <row r="591" spans="5:42" ht="14.1" customHeight="1" x14ac:dyDescent="0.25">
      <c r="E591" s="98"/>
      <c r="F591" s="98"/>
      <c r="G591" s="98"/>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row>
    <row r="592" spans="5:42" ht="14.1" customHeight="1" x14ac:dyDescent="0.25">
      <c r="E592" s="98"/>
      <c r="F592" s="98"/>
      <c r="G592" s="98"/>
      <c r="H592" s="169"/>
      <c r="I592" s="169"/>
      <c r="J592" s="169"/>
      <c r="K592" s="169"/>
      <c r="L592" s="169"/>
      <c r="M592" s="169"/>
      <c r="N592" s="169"/>
      <c r="O592" s="169"/>
      <c r="P592" s="169"/>
      <c r="Q592" s="169"/>
      <c r="R592" s="169"/>
      <c r="S592" s="169"/>
      <c r="T592" s="169"/>
      <c r="U592" s="169"/>
      <c r="V592" s="169"/>
      <c r="W592" s="169"/>
      <c r="X592" s="169"/>
      <c r="Y592" s="169"/>
      <c r="Z592" s="169"/>
      <c r="AA592" s="169"/>
      <c r="AB592" s="169"/>
      <c r="AC592" s="169"/>
      <c r="AD592" s="169"/>
      <c r="AE592" s="169"/>
      <c r="AF592" s="169"/>
      <c r="AG592" s="169"/>
      <c r="AH592" s="169"/>
      <c r="AI592" s="169"/>
      <c r="AJ592" s="169"/>
      <c r="AK592" s="169"/>
      <c r="AL592" s="169"/>
      <c r="AM592" s="169"/>
      <c r="AN592" s="169"/>
      <c r="AO592" s="169"/>
      <c r="AP592" s="169"/>
    </row>
    <row r="593" spans="5:57" ht="14.1" customHeight="1" x14ac:dyDescent="0.25">
      <c r="E593" s="98">
        <v>1</v>
      </c>
      <c r="F593" s="98"/>
      <c r="G593" s="98"/>
      <c r="H593" s="98">
        <v>2</v>
      </c>
      <c r="I593" s="98"/>
      <c r="J593" s="98"/>
      <c r="K593" s="98"/>
      <c r="L593" s="98"/>
      <c r="M593" s="98"/>
      <c r="N593" s="98"/>
      <c r="O593" s="98"/>
      <c r="P593" s="98"/>
      <c r="Q593" s="98">
        <v>3</v>
      </c>
      <c r="R593" s="98"/>
      <c r="S593" s="98"/>
      <c r="T593" s="98"/>
      <c r="U593" s="98"/>
      <c r="V593" s="98"/>
      <c r="W593" s="98">
        <v>4</v>
      </c>
      <c r="X593" s="98"/>
      <c r="Y593" s="98"/>
      <c r="Z593" s="98"/>
      <c r="AA593" s="98">
        <v>5</v>
      </c>
      <c r="AB593" s="98"/>
      <c r="AC593" s="98"/>
      <c r="AD593" s="98"/>
      <c r="AE593" s="98">
        <v>6</v>
      </c>
      <c r="AF593" s="98"/>
      <c r="AG593" s="98"/>
      <c r="AH593" s="98"/>
      <c r="AI593" s="98"/>
      <c r="AJ593" s="98"/>
      <c r="AK593" s="98">
        <v>7</v>
      </c>
      <c r="AL593" s="98"/>
      <c r="AM593" s="98"/>
      <c r="AN593" s="98"/>
      <c r="AO593" s="98"/>
      <c r="AP593" s="98"/>
    </row>
    <row r="594" spans="5:57" ht="14.1" customHeight="1" x14ac:dyDescent="0.25">
      <c r="E594" s="98"/>
      <c r="F594" s="98"/>
      <c r="G594" s="98"/>
      <c r="H594" s="98"/>
      <c r="I594" s="98"/>
      <c r="J594" s="98"/>
      <c r="K594" s="98"/>
      <c r="L594" s="98"/>
      <c r="M594" s="98"/>
      <c r="N594" s="98"/>
      <c r="O594" s="98"/>
      <c r="P594" s="98"/>
      <c r="Q594" s="98"/>
      <c r="R594" s="98"/>
      <c r="S594" s="98"/>
      <c r="T594" s="98"/>
      <c r="U594" s="98"/>
      <c r="V594" s="98"/>
      <c r="W594" s="98"/>
      <c r="X594" s="98"/>
      <c r="Y594" s="98"/>
      <c r="Z594" s="98"/>
      <c r="AA594" s="98"/>
      <c r="AB594" s="98"/>
      <c r="AC594" s="98"/>
      <c r="AD594" s="98"/>
      <c r="AE594" s="98"/>
      <c r="AF594" s="98"/>
      <c r="AG594" s="98"/>
      <c r="AH594" s="98"/>
      <c r="AI594" s="98"/>
      <c r="AJ594" s="98"/>
      <c r="AK594" s="98"/>
      <c r="AL594" s="98"/>
      <c r="AM594" s="98"/>
      <c r="AN594" s="98"/>
      <c r="AO594" s="98"/>
      <c r="AP594" s="98"/>
    </row>
    <row r="595" spans="5:57" ht="14.1" customHeight="1" x14ac:dyDescent="0.25">
      <c r="E595" s="99" t="s">
        <v>256</v>
      </c>
      <c r="F595" s="99"/>
      <c r="G595" s="99"/>
      <c r="H595" s="102" t="s">
        <v>333</v>
      </c>
      <c r="I595" s="102"/>
      <c r="J595" s="102"/>
      <c r="K595" s="102"/>
      <c r="L595" s="102"/>
      <c r="M595" s="102"/>
      <c r="N595" s="102"/>
      <c r="O595" s="102"/>
      <c r="P595" s="102"/>
      <c r="Q595" s="98" t="s">
        <v>257</v>
      </c>
      <c r="R595" s="98"/>
      <c r="S595" s="98"/>
      <c r="T595" s="98"/>
      <c r="U595" s="98"/>
      <c r="V595" s="98"/>
      <c r="W595" s="137"/>
      <c r="X595" s="137"/>
      <c r="Y595" s="137"/>
      <c r="Z595" s="137"/>
      <c r="AA595" s="98" t="s">
        <v>258</v>
      </c>
      <c r="AB595" s="98"/>
      <c r="AC595" s="98"/>
      <c r="AD595" s="98"/>
      <c r="AE595" s="98" t="s">
        <v>236</v>
      </c>
      <c r="AF595" s="98"/>
      <c r="AG595" s="98"/>
      <c r="AH595" s="98"/>
      <c r="AI595" s="98"/>
      <c r="AJ595" s="98"/>
      <c r="AK595" s="98" t="s">
        <v>236</v>
      </c>
      <c r="AL595" s="98"/>
      <c r="AM595" s="98"/>
      <c r="AN595" s="98"/>
      <c r="AO595" s="98"/>
      <c r="AP595" s="98"/>
    </row>
    <row r="596" spans="5:57" ht="14.1" customHeight="1" x14ac:dyDescent="0.25">
      <c r="E596" s="99"/>
      <c r="F596" s="99"/>
      <c r="G596" s="99"/>
      <c r="H596" s="102"/>
      <c r="I596" s="102"/>
      <c r="J596" s="102"/>
      <c r="K596" s="102"/>
      <c r="L596" s="102"/>
      <c r="M596" s="102"/>
      <c r="N596" s="102"/>
      <c r="O596" s="102"/>
      <c r="P596" s="102"/>
      <c r="Q596" s="98"/>
      <c r="R596" s="98"/>
      <c r="S596" s="98"/>
      <c r="T596" s="98"/>
      <c r="U596" s="98"/>
      <c r="V596" s="98"/>
      <c r="W596" s="137"/>
      <c r="X596" s="137"/>
      <c r="Y596" s="137"/>
      <c r="Z596" s="137"/>
      <c r="AA596" s="98"/>
      <c r="AB596" s="98"/>
      <c r="AC596" s="98"/>
      <c r="AD596" s="98"/>
      <c r="AE596" s="98"/>
      <c r="AF596" s="98"/>
      <c r="AG596" s="98"/>
      <c r="AH596" s="98"/>
      <c r="AI596" s="98"/>
      <c r="AJ596" s="98"/>
      <c r="AK596" s="98"/>
      <c r="AL596" s="98"/>
      <c r="AM596" s="98"/>
      <c r="AN596" s="98"/>
      <c r="AO596" s="98"/>
      <c r="AP596" s="98"/>
    </row>
    <row r="597" spans="5:57" ht="14.1" customHeight="1" x14ac:dyDescent="0.25">
      <c r="E597" s="99"/>
      <c r="F597" s="99"/>
      <c r="G597" s="99"/>
      <c r="H597" s="102"/>
      <c r="I597" s="102"/>
      <c r="J597" s="102"/>
      <c r="K597" s="102"/>
      <c r="L597" s="102"/>
      <c r="M597" s="102"/>
      <c r="N597" s="102"/>
      <c r="O597" s="102"/>
      <c r="P597" s="102"/>
      <c r="Q597" s="98"/>
      <c r="R597" s="98"/>
      <c r="S597" s="98"/>
      <c r="T597" s="98"/>
      <c r="U597" s="98"/>
      <c r="V597" s="98"/>
      <c r="W597" s="137"/>
      <c r="X597" s="137"/>
      <c r="Y597" s="137"/>
      <c r="Z597" s="137"/>
      <c r="AA597" s="98"/>
      <c r="AB597" s="98"/>
      <c r="AC597" s="98"/>
      <c r="AD597" s="98"/>
      <c r="AE597" s="98"/>
      <c r="AF597" s="98"/>
      <c r="AG597" s="98"/>
      <c r="AH597" s="98"/>
      <c r="AI597" s="98"/>
      <c r="AJ597" s="98"/>
      <c r="AK597" s="98"/>
      <c r="AL597" s="98"/>
      <c r="AM597" s="98"/>
      <c r="AN597" s="98"/>
      <c r="AO597" s="98"/>
      <c r="AP597" s="98"/>
    </row>
    <row r="598" spans="5:57" ht="14.1" customHeight="1" x14ac:dyDescent="0.25">
      <c r="E598" s="99" t="s">
        <v>259</v>
      </c>
      <c r="F598" s="99"/>
      <c r="G598" s="99"/>
      <c r="H598" s="102" t="s">
        <v>260</v>
      </c>
      <c r="I598" s="102"/>
      <c r="J598" s="102"/>
      <c r="K598" s="102"/>
      <c r="L598" s="102"/>
      <c r="M598" s="102"/>
      <c r="N598" s="102"/>
      <c r="O598" s="102"/>
      <c r="P598" s="102"/>
      <c r="Q598" s="98" t="s">
        <v>261</v>
      </c>
      <c r="R598" s="98"/>
      <c r="S598" s="98"/>
      <c r="T598" s="98"/>
      <c r="U598" s="98"/>
      <c r="V598" s="98"/>
      <c r="W598" s="137"/>
      <c r="X598" s="137"/>
      <c r="Y598" s="137"/>
      <c r="Z598" s="137"/>
      <c r="AA598" s="98" t="s">
        <v>262</v>
      </c>
      <c r="AB598" s="98"/>
      <c r="AC598" s="98"/>
      <c r="AD598" s="98"/>
      <c r="AE598" s="122">
        <v>46.5</v>
      </c>
      <c r="AF598" s="122"/>
      <c r="AG598" s="122"/>
      <c r="AH598" s="122"/>
      <c r="AI598" s="122"/>
      <c r="AJ598" s="122"/>
      <c r="AK598" s="98" t="s">
        <v>338</v>
      </c>
      <c r="AL598" s="98"/>
      <c r="AM598" s="98"/>
      <c r="AN598" s="98"/>
      <c r="AO598" s="98"/>
      <c r="AP598" s="98"/>
    </row>
    <row r="599" spans="5:57" ht="14.1" customHeight="1" x14ac:dyDescent="0.25">
      <c r="E599" s="99"/>
      <c r="F599" s="99"/>
      <c r="G599" s="99"/>
      <c r="H599" s="102"/>
      <c r="I599" s="102"/>
      <c r="J599" s="102"/>
      <c r="K599" s="102"/>
      <c r="L599" s="102"/>
      <c r="M599" s="102"/>
      <c r="N599" s="102"/>
      <c r="O599" s="102"/>
      <c r="P599" s="102"/>
      <c r="Q599" s="98"/>
      <c r="R599" s="98"/>
      <c r="S599" s="98"/>
      <c r="T599" s="98"/>
      <c r="U599" s="98"/>
      <c r="V599" s="98"/>
      <c r="W599" s="137"/>
      <c r="X599" s="137"/>
      <c r="Y599" s="137"/>
      <c r="Z599" s="137"/>
      <c r="AA599" s="98"/>
      <c r="AB599" s="98"/>
      <c r="AC599" s="98"/>
      <c r="AD599" s="98"/>
      <c r="AE599" s="122"/>
      <c r="AF599" s="122"/>
      <c r="AG599" s="122"/>
      <c r="AH599" s="122"/>
      <c r="AI599" s="122"/>
      <c r="AJ599" s="122"/>
      <c r="AK599" s="98"/>
      <c r="AL599" s="98"/>
      <c r="AM599" s="98"/>
      <c r="AN599" s="98"/>
      <c r="AO599" s="98"/>
      <c r="AP599" s="98"/>
    </row>
    <row r="600" spans="5:57" ht="14.1" customHeight="1" x14ac:dyDescent="0.25">
      <c r="E600" s="99" t="s">
        <v>263</v>
      </c>
      <c r="F600" s="99"/>
      <c r="G600" s="99"/>
      <c r="H600" s="102" t="s">
        <v>266</v>
      </c>
      <c r="I600" s="102"/>
      <c r="J600" s="102"/>
      <c r="K600" s="102"/>
      <c r="L600" s="102"/>
      <c r="M600" s="102"/>
      <c r="N600" s="102"/>
      <c r="O600" s="102"/>
      <c r="P600" s="102"/>
      <c r="Q600" s="98" t="s">
        <v>261</v>
      </c>
      <c r="R600" s="98"/>
      <c r="S600" s="98"/>
      <c r="T600" s="98"/>
      <c r="U600" s="98"/>
      <c r="V600" s="98"/>
      <c r="W600" s="137"/>
      <c r="X600" s="137"/>
      <c r="Y600" s="137"/>
      <c r="Z600" s="137"/>
      <c r="AA600" s="98" t="s">
        <v>262</v>
      </c>
      <c r="AB600" s="98"/>
      <c r="AC600" s="98"/>
      <c r="AD600" s="98"/>
      <c r="AE600" s="122">
        <v>9.3000000000000007</v>
      </c>
      <c r="AF600" s="122"/>
      <c r="AG600" s="122"/>
      <c r="AH600" s="122"/>
      <c r="AI600" s="122"/>
      <c r="AJ600" s="122"/>
      <c r="AK600" s="98" t="s">
        <v>338</v>
      </c>
      <c r="AL600" s="98"/>
      <c r="AM600" s="98"/>
      <c r="AN600" s="98"/>
      <c r="AO600" s="98"/>
      <c r="AP600" s="98"/>
    </row>
    <row r="601" spans="5:57" ht="14.1" customHeight="1" x14ac:dyDescent="0.25">
      <c r="E601" s="99"/>
      <c r="F601" s="99"/>
      <c r="G601" s="99"/>
      <c r="H601" s="102"/>
      <c r="I601" s="102"/>
      <c r="J601" s="102"/>
      <c r="K601" s="102"/>
      <c r="L601" s="102"/>
      <c r="M601" s="102"/>
      <c r="N601" s="102"/>
      <c r="O601" s="102"/>
      <c r="P601" s="102"/>
      <c r="Q601" s="98"/>
      <c r="R601" s="98"/>
      <c r="S601" s="98"/>
      <c r="T601" s="98"/>
      <c r="U601" s="98"/>
      <c r="V601" s="98"/>
      <c r="W601" s="137"/>
      <c r="X601" s="137"/>
      <c r="Y601" s="137"/>
      <c r="Z601" s="137"/>
      <c r="AA601" s="98"/>
      <c r="AB601" s="98"/>
      <c r="AC601" s="98"/>
      <c r="AD601" s="98"/>
      <c r="AE601" s="122"/>
      <c r="AF601" s="122"/>
      <c r="AG601" s="122"/>
      <c r="AH601" s="122"/>
      <c r="AI601" s="122"/>
      <c r="AJ601" s="122"/>
      <c r="AK601" s="98"/>
      <c r="AL601" s="98"/>
      <c r="AM601" s="98"/>
      <c r="AN601" s="98"/>
      <c r="AO601" s="98"/>
      <c r="AP601" s="98"/>
    </row>
    <row r="602" spans="5:57" ht="14.1" customHeight="1" x14ac:dyDescent="0.25">
      <c r="E602" s="99" t="s">
        <v>264</v>
      </c>
      <c r="F602" s="99"/>
      <c r="G602" s="99"/>
      <c r="H602" s="102" t="s">
        <v>268</v>
      </c>
      <c r="I602" s="102"/>
      <c r="J602" s="102"/>
      <c r="K602" s="102"/>
      <c r="L602" s="102"/>
      <c r="M602" s="102"/>
      <c r="N602" s="102"/>
      <c r="O602" s="102"/>
      <c r="P602" s="102"/>
      <c r="Q602" s="98" t="s">
        <v>271</v>
      </c>
      <c r="R602" s="98"/>
      <c r="S602" s="98"/>
      <c r="T602" s="98"/>
      <c r="U602" s="98"/>
      <c r="V602" s="98"/>
      <c r="W602" s="137"/>
      <c r="X602" s="137"/>
      <c r="Y602" s="137"/>
      <c r="Z602" s="137"/>
      <c r="AA602" s="98" t="s">
        <v>273</v>
      </c>
      <c r="AB602" s="98"/>
      <c r="AC602" s="98"/>
      <c r="AD602" s="98"/>
      <c r="AE602" s="122">
        <v>4</v>
      </c>
      <c r="AF602" s="122"/>
      <c r="AG602" s="122"/>
      <c r="AH602" s="122"/>
      <c r="AI602" s="122"/>
      <c r="AJ602" s="122"/>
      <c r="AK602" s="98" t="s">
        <v>275</v>
      </c>
      <c r="AL602" s="98"/>
      <c r="AM602" s="98"/>
      <c r="AN602" s="98"/>
      <c r="AO602" s="98"/>
      <c r="AP602" s="98"/>
    </row>
    <row r="603" spans="5:57" ht="14.1" customHeight="1" x14ac:dyDescent="0.25">
      <c r="E603" s="99"/>
      <c r="F603" s="99"/>
      <c r="G603" s="99"/>
      <c r="H603" s="102"/>
      <c r="I603" s="102"/>
      <c r="J603" s="102"/>
      <c r="K603" s="102"/>
      <c r="L603" s="102"/>
      <c r="M603" s="102"/>
      <c r="N603" s="102"/>
      <c r="O603" s="102"/>
      <c r="P603" s="102"/>
      <c r="Q603" s="98"/>
      <c r="R603" s="98"/>
      <c r="S603" s="98"/>
      <c r="T603" s="98"/>
      <c r="U603" s="98"/>
      <c r="V603" s="98"/>
      <c r="W603" s="137"/>
      <c r="X603" s="137"/>
      <c r="Y603" s="137"/>
      <c r="Z603" s="137"/>
      <c r="AA603" s="98"/>
      <c r="AB603" s="98"/>
      <c r="AC603" s="98"/>
      <c r="AD603" s="98"/>
      <c r="AE603" s="122"/>
      <c r="AF603" s="122"/>
      <c r="AG603" s="122"/>
      <c r="AH603" s="122"/>
      <c r="AI603" s="122"/>
      <c r="AJ603" s="122"/>
      <c r="AK603" s="98"/>
      <c r="AL603" s="98"/>
      <c r="AM603" s="98"/>
      <c r="AN603" s="98"/>
      <c r="AO603" s="98"/>
      <c r="AP603" s="98"/>
    </row>
    <row r="604" spans="5:57" ht="14.1" customHeight="1" x14ac:dyDescent="0.25">
      <c r="E604" s="99" t="s">
        <v>265</v>
      </c>
      <c r="F604" s="99"/>
      <c r="G604" s="99"/>
      <c r="H604" s="102" t="s">
        <v>269</v>
      </c>
      <c r="I604" s="102"/>
      <c r="J604" s="102"/>
      <c r="K604" s="102"/>
      <c r="L604" s="102"/>
      <c r="M604" s="102"/>
      <c r="N604" s="102"/>
      <c r="O604" s="102"/>
      <c r="P604" s="102"/>
      <c r="Q604" s="98" t="s">
        <v>271</v>
      </c>
      <c r="R604" s="98"/>
      <c r="S604" s="98"/>
      <c r="T604" s="98"/>
      <c r="U604" s="98"/>
      <c r="V604" s="98"/>
      <c r="W604" s="137"/>
      <c r="X604" s="137"/>
      <c r="Y604" s="137"/>
      <c r="Z604" s="137"/>
      <c r="AA604" s="98" t="s">
        <v>273</v>
      </c>
      <c r="AB604" s="98"/>
      <c r="AC604" s="98"/>
      <c r="AD604" s="98"/>
      <c r="AE604" s="122">
        <v>6.4</v>
      </c>
      <c r="AF604" s="122"/>
      <c r="AG604" s="122"/>
      <c r="AH604" s="122"/>
      <c r="AI604" s="122"/>
      <c r="AJ604" s="122"/>
      <c r="AK604" s="98" t="s">
        <v>275</v>
      </c>
      <c r="AL604" s="98"/>
      <c r="AM604" s="98"/>
      <c r="AN604" s="98"/>
      <c r="AO604" s="98"/>
      <c r="AP604" s="98"/>
    </row>
    <row r="605" spans="5:57" ht="14.1" customHeight="1" x14ac:dyDescent="0.25">
      <c r="E605" s="99"/>
      <c r="F605" s="99"/>
      <c r="G605" s="99"/>
      <c r="H605" s="102"/>
      <c r="I605" s="102"/>
      <c r="J605" s="102"/>
      <c r="K605" s="102"/>
      <c r="L605" s="102"/>
      <c r="M605" s="102"/>
      <c r="N605" s="102"/>
      <c r="O605" s="102"/>
      <c r="P605" s="102"/>
      <c r="Q605" s="98"/>
      <c r="R605" s="98"/>
      <c r="S605" s="98"/>
      <c r="T605" s="98"/>
      <c r="U605" s="98"/>
      <c r="V605" s="98"/>
      <c r="W605" s="137"/>
      <c r="X605" s="137"/>
      <c r="Y605" s="137"/>
      <c r="Z605" s="137"/>
      <c r="AA605" s="98"/>
      <c r="AB605" s="98"/>
      <c r="AC605" s="98"/>
      <c r="AD605" s="98"/>
      <c r="AE605" s="122"/>
      <c r="AF605" s="122"/>
      <c r="AG605" s="122"/>
      <c r="AH605" s="122"/>
      <c r="AI605" s="122"/>
      <c r="AJ605" s="122"/>
      <c r="AK605" s="98"/>
      <c r="AL605" s="98"/>
      <c r="AM605" s="98"/>
      <c r="AN605" s="98"/>
      <c r="AO605" s="98"/>
      <c r="AP605" s="98"/>
    </row>
    <row r="606" spans="5:57" ht="14.1" customHeight="1" x14ac:dyDescent="0.25">
      <c r="E606" s="99" t="s">
        <v>267</v>
      </c>
      <c r="F606" s="99"/>
      <c r="G606" s="99"/>
      <c r="H606" s="102" t="s">
        <v>270</v>
      </c>
      <c r="I606" s="102"/>
      <c r="J606" s="102"/>
      <c r="K606" s="102"/>
      <c r="L606" s="102"/>
      <c r="M606" s="102"/>
      <c r="N606" s="102"/>
      <c r="O606" s="102"/>
      <c r="P606" s="102"/>
      <c r="Q606" s="98" t="s">
        <v>272</v>
      </c>
      <c r="R606" s="98"/>
      <c r="S606" s="98"/>
      <c r="T606" s="98"/>
      <c r="U606" s="98"/>
      <c r="V606" s="98"/>
      <c r="W606" s="137"/>
      <c r="X606" s="137"/>
      <c r="Y606" s="137"/>
      <c r="Z606" s="137"/>
      <c r="AA606" s="98" t="s">
        <v>274</v>
      </c>
      <c r="AB606" s="98"/>
      <c r="AC606" s="98"/>
      <c r="AD606" s="98"/>
      <c r="AE606" s="98" t="s">
        <v>236</v>
      </c>
      <c r="AF606" s="98"/>
      <c r="AG606" s="98"/>
      <c r="AH606" s="98"/>
      <c r="AI606" s="98"/>
      <c r="AJ606" s="98"/>
      <c r="AK606" s="98" t="s">
        <v>236</v>
      </c>
      <c r="AL606" s="98"/>
      <c r="AM606" s="98"/>
      <c r="AN606" s="98"/>
      <c r="AO606" s="98"/>
      <c r="AP606" s="98"/>
    </row>
    <row r="607" spans="5:57" ht="14.1" customHeight="1" x14ac:dyDescent="0.25">
      <c r="E607" s="99"/>
      <c r="F607" s="99"/>
      <c r="G607" s="99"/>
      <c r="H607" s="102"/>
      <c r="I607" s="102"/>
      <c r="J607" s="102"/>
      <c r="K607" s="102"/>
      <c r="L607" s="102"/>
      <c r="M607" s="102"/>
      <c r="N607" s="102"/>
      <c r="O607" s="102"/>
      <c r="P607" s="102"/>
      <c r="Q607" s="98"/>
      <c r="R607" s="98"/>
      <c r="S607" s="98"/>
      <c r="T607" s="98"/>
      <c r="U607" s="98"/>
      <c r="V607" s="98"/>
      <c r="W607" s="137"/>
      <c r="X607" s="137"/>
      <c r="Y607" s="137"/>
      <c r="Z607" s="137"/>
      <c r="AA607" s="98"/>
      <c r="AB607" s="98"/>
      <c r="AC607" s="98"/>
      <c r="AD607" s="98"/>
      <c r="AE607" s="98"/>
      <c r="AF607" s="98"/>
      <c r="AG607" s="98"/>
      <c r="AH607" s="98"/>
      <c r="AI607" s="98"/>
      <c r="AJ607" s="98"/>
      <c r="AK607" s="98"/>
      <c r="AL607" s="98"/>
      <c r="AM607" s="98"/>
      <c r="AN607" s="98"/>
      <c r="AO607" s="98"/>
      <c r="AP607" s="98"/>
      <c r="BE607" s="4">
        <f>1000/1163</f>
        <v>0.85984522785898498</v>
      </c>
    </row>
    <row r="609" spans="5:52" ht="14.1" customHeight="1" x14ac:dyDescent="0.25">
      <c r="E609" s="138" t="s">
        <v>276</v>
      </c>
      <c r="F609" s="138"/>
      <c r="G609" s="138"/>
      <c r="H609" s="138"/>
      <c r="I609" s="138"/>
      <c r="J609" s="138"/>
      <c r="K609" s="138"/>
      <c r="L609" s="138"/>
      <c r="M609" s="138"/>
      <c r="N609" s="138"/>
      <c r="O609" s="138"/>
      <c r="P609" s="138"/>
      <c r="Q609" s="138"/>
      <c r="R609" s="138"/>
      <c r="S609" s="138"/>
      <c r="T609" s="138"/>
      <c r="U609" s="138"/>
      <c r="V609" s="138"/>
      <c r="W609" s="138"/>
      <c r="X609" s="138"/>
      <c r="Y609" s="138"/>
      <c r="Z609" s="138"/>
      <c r="AA609" s="138"/>
      <c r="AB609" s="138"/>
      <c r="AC609" s="138"/>
      <c r="AD609" s="138"/>
      <c r="AE609" s="138"/>
      <c r="AF609" s="138"/>
      <c r="AG609" s="138"/>
      <c r="AH609" s="138"/>
      <c r="AI609" s="138"/>
      <c r="AJ609" s="138"/>
      <c r="AK609" s="138"/>
      <c r="AL609" s="138"/>
      <c r="AM609" s="138"/>
      <c r="AN609" s="138"/>
      <c r="AO609" s="138"/>
      <c r="AP609" s="138"/>
    </row>
    <row r="610" spans="5:52" ht="14.1" customHeight="1" x14ac:dyDescent="0.25">
      <c r="E610" s="138"/>
      <c r="F610" s="138"/>
      <c r="G610" s="138"/>
      <c r="H610" s="138"/>
      <c r="I610" s="138"/>
      <c r="J610" s="138"/>
      <c r="K610" s="138"/>
      <c r="L610" s="138"/>
      <c r="M610" s="138"/>
      <c r="N610" s="138"/>
      <c r="O610" s="138"/>
      <c r="P610" s="138"/>
      <c r="Q610" s="138"/>
      <c r="R610" s="138"/>
      <c r="S610" s="138"/>
      <c r="T610" s="138"/>
      <c r="U610" s="138"/>
      <c r="V610" s="138"/>
      <c r="W610" s="138"/>
      <c r="X610" s="138"/>
      <c r="Y610" s="138"/>
      <c r="Z610" s="138"/>
      <c r="AA610" s="138"/>
      <c r="AB610" s="138"/>
      <c r="AC610" s="138"/>
      <c r="AD610" s="138"/>
      <c r="AE610" s="138"/>
      <c r="AF610" s="138"/>
      <c r="AG610" s="138"/>
      <c r="AH610" s="138"/>
      <c r="AI610" s="138"/>
      <c r="AJ610" s="138"/>
      <c r="AK610" s="138"/>
      <c r="AL610" s="138"/>
      <c r="AM610" s="138"/>
      <c r="AN610" s="138"/>
      <c r="AO610" s="138"/>
      <c r="AP610" s="138"/>
    </row>
    <row r="611" spans="5:52" ht="14.1" customHeight="1" x14ac:dyDescent="0.25">
      <c r="E611" s="138"/>
      <c r="F611" s="138"/>
      <c r="G611" s="138"/>
      <c r="H611" s="138"/>
      <c r="I611" s="138"/>
      <c r="J611" s="138"/>
      <c r="K611" s="138"/>
      <c r="L611" s="138"/>
      <c r="M611" s="138"/>
      <c r="N611" s="138"/>
      <c r="O611" s="138"/>
      <c r="P611" s="138"/>
      <c r="Q611" s="138"/>
      <c r="R611" s="138"/>
      <c r="S611" s="138"/>
      <c r="T611" s="138"/>
      <c r="U611" s="138"/>
      <c r="V611" s="138"/>
      <c r="W611" s="138"/>
      <c r="X611" s="138"/>
      <c r="Y611" s="138"/>
      <c r="Z611" s="138"/>
      <c r="AA611" s="138"/>
      <c r="AB611" s="138"/>
      <c r="AC611" s="138"/>
      <c r="AD611" s="138"/>
      <c r="AE611" s="138"/>
      <c r="AF611" s="138"/>
      <c r="AG611" s="138"/>
      <c r="AH611" s="138"/>
      <c r="AI611" s="138"/>
      <c r="AJ611" s="138"/>
      <c r="AK611" s="138"/>
      <c r="AL611" s="138"/>
      <c r="AM611" s="138"/>
      <c r="AN611" s="138"/>
      <c r="AO611" s="138"/>
      <c r="AP611" s="138"/>
    </row>
    <row r="612" spans="5:52" ht="14.1" customHeight="1" x14ac:dyDescent="0.25">
      <c r="E612" s="138"/>
      <c r="F612" s="138"/>
      <c r="G612" s="138"/>
      <c r="H612" s="138"/>
      <c r="I612" s="138"/>
      <c r="J612" s="138"/>
      <c r="K612" s="138"/>
      <c r="L612" s="138"/>
      <c r="M612" s="138"/>
      <c r="N612" s="138"/>
      <c r="O612" s="138"/>
      <c r="P612" s="138"/>
      <c r="Q612" s="138"/>
      <c r="R612" s="138"/>
      <c r="S612" s="138"/>
      <c r="T612" s="138"/>
      <c r="U612" s="138"/>
      <c r="V612" s="138"/>
      <c r="W612" s="138"/>
      <c r="X612" s="138"/>
      <c r="Y612" s="138"/>
      <c r="Z612" s="138"/>
      <c r="AA612" s="138"/>
      <c r="AB612" s="138"/>
      <c r="AC612" s="138"/>
      <c r="AD612" s="138"/>
      <c r="AE612" s="138"/>
      <c r="AF612" s="138"/>
      <c r="AG612" s="138"/>
      <c r="AH612" s="138"/>
      <c r="AI612" s="138"/>
      <c r="AJ612" s="138"/>
      <c r="AK612" s="138"/>
      <c r="AL612" s="138"/>
      <c r="AM612" s="138"/>
      <c r="AN612" s="138"/>
      <c r="AO612" s="138"/>
      <c r="AP612" s="138"/>
    </row>
    <row r="613" spans="5:52" ht="14.1" customHeight="1" x14ac:dyDescent="0.25">
      <c r="E613" s="138"/>
      <c r="F613" s="138"/>
      <c r="G613" s="138"/>
      <c r="H613" s="138"/>
      <c r="I613" s="138"/>
      <c r="J613" s="138"/>
      <c r="K613" s="138"/>
      <c r="L613" s="138"/>
      <c r="M613" s="138"/>
      <c r="N613" s="138"/>
      <c r="O613" s="138"/>
      <c r="P613" s="138"/>
      <c r="Q613" s="138"/>
      <c r="R613" s="138"/>
      <c r="S613" s="138"/>
      <c r="T613" s="138"/>
      <c r="U613" s="138"/>
      <c r="V613" s="138"/>
      <c r="W613" s="138"/>
      <c r="X613" s="138"/>
      <c r="Y613" s="138"/>
      <c r="Z613" s="138"/>
      <c r="AA613" s="138"/>
      <c r="AB613" s="138"/>
      <c r="AC613" s="138"/>
      <c r="AD613" s="138"/>
      <c r="AE613" s="138"/>
      <c r="AF613" s="138"/>
      <c r="AG613" s="138"/>
      <c r="AH613" s="138"/>
      <c r="AI613" s="138"/>
      <c r="AJ613" s="138"/>
      <c r="AK613" s="138"/>
      <c r="AL613" s="138"/>
      <c r="AM613" s="138"/>
      <c r="AN613" s="138"/>
      <c r="AO613" s="138"/>
      <c r="AP613" s="138"/>
    </row>
    <row r="614" spans="5:52" ht="14.1" customHeight="1" x14ac:dyDescent="0.25">
      <c r="E614" s="138"/>
      <c r="F614" s="138"/>
      <c r="G614" s="138"/>
      <c r="H614" s="138"/>
      <c r="I614" s="138"/>
      <c r="J614" s="138"/>
      <c r="K614" s="138"/>
      <c r="L614" s="138"/>
      <c r="M614" s="138"/>
      <c r="N614" s="138"/>
      <c r="O614" s="138"/>
      <c r="P614" s="138"/>
      <c r="Q614" s="138"/>
      <c r="R614" s="138"/>
      <c r="S614" s="138"/>
      <c r="T614" s="138"/>
      <c r="U614" s="138"/>
      <c r="V614" s="138"/>
      <c r="W614" s="138"/>
      <c r="X614" s="138"/>
      <c r="Y614" s="138"/>
      <c r="Z614" s="138"/>
      <c r="AA614" s="138"/>
      <c r="AB614" s="138"/>
      <c r="AC614" s="138"/>
      <c r="AD614" s="138"/>
      <c r="AE614" s="138"/>
      <c r="AF614" s="138"/>
      <c r="AG614" s="138"/>
      <c r="AH614" s="138"/>
      <c r="AI614" s="138"/>
      <c r="AJ614" s="138"/>
      <c r="AK614" s="138"/>
      <c r="AL614" s="138"/>
      <c r="AM614" s="138"/>
      <c r="AN614" s="138"/>
      <c r="AO614" s="138"/>
      <c r="AP614" s="138"/>
    </row>
    <row r="615" spans="5:52" ht="14.1" customHeight="1" x14ac:dyDescent="0.25">
      <c r="E615" s="138"/>
      <c r="F615" s="138"/>
      <c r="G615" s="138"/>
      <c r="H615" s="138"/>
      <c r="I615" s="138"/>
      <c r="J615" s="138"/>
      <c r="K615" s="138"/>
      <c r="L615" s="138"/>
      <c r="M615" s="138"/>
      <c r="N615" s="138"/>
      <c r="O615" s="138"/>
      <c r="P615" s="138"/>
      <c r="Q615" s="138"/>
      <c r="R615" s="138"/>
      <c r="S615" s="138"/>
      <c r="T615" s="138"/>
      <c r="U615" s="138"/>
      <c r="V615" s="138"/>
      <c r="W615" s="138"/>
      <c r="X615" s="138"/>
      <c r="Y615" s="138"/>
      <c r="Z615" s="138"/>
      <c r="AA615" s="138"/>
      <c r="AB615" s="138"/>
      <c r="AC615" s="138"/>
      <c r="AD615" s="138"/>
      <c r="AE615" s="138"/>
      <c r="AF615" s="138"/>
      <c r="AG615" s="138"/>
      <c r="AH615" s="138"/>
      <c r="AI615" s="138"/>
      <c r="AJ615" s="138"/>
      <c r="AK615" s="138"/>
      <c r="AL615" s="138"/>
      <c r="AM615" s="138"/>
      <c r="AN615" s="138"/>
      <c r="AO615" s="138"/>
      <c r="AP615" s="138"/>
    </row>
    <row r="616" spans="5:52" ht="14.1" customHeight="1" x14ac:dyDescent="0.25">
      <c r="E616" s="138"/>
      <c r="F616" s="138"/>
      <c r="G616" s="138"/>
      <c r="H616" s="138"/>
      <c r="I616" s="138"/>
      <c r="J616" s="138"/>
      <c r="K616" s="138"/>
      <c r="L616" s="138"/>
      <c r="M616" s="138"/>
      <c r="N616" s="138"/>
      <c r="O616" s="138"/>
      <c r="P616" s="138"/>
      <c r="Q616" s="138"/>
      <c r="R616" s="138"/>
      <c r="S616" s="138"/>
      <c r="T616" s="138"/>
      <c r="U616" s="138"/>
      <c r="V616" s="138"/>
      <c r="W616" s="138"/>
      <c r="X616" s="138"/>
      <c r="Y616" s="138"/>
      <c r="Z616" s="138"/>
      <c r="AA616" s="138"/>
      <c r="AB616" s="138"/>
      <c r="AC616" s="138"/>
      <c r="AD616" s="138"/>
      <c r="AE616" s="138"/>
      <c r="AF616" s="138"/>
      <c r="AG616" s="138"/>
      <c r="AH616" s="138"/>
      <c r="AI616" s="138"/>
      <c r="AJ616" s="138"/>
      <c r="AK616" s="138"/>
      <c r="AL616" s="138"/>
      <c r="AM616" s="138"/>
      <c r="AN616" s="138"/>
      <c r="AO616" s="138"/>
      <c r="AP616" s="138"/>
    </row>
    <row r="617" spans="5:52" ht="14.1" customHeight="1" x14ac:dyDescent="0.25">
      <c r="E617" s="138"/>
      <c r="F617" s="138"/>
      <c r="G617" s="138"/>
      <c r="H617" s="138"/>
      <c r="I617" s="138"/>
      <c r="J617" s="138"/>
      <c r="K617" s="138"/>
      <c r="L617" s="138"/>
      <c r="M617" s="138"/>
      <c r="N617" s="138"/>
      <c r="O617" s="138"/>
      <c r="P617" s="138"/>
      <c r="Q617" s="138"/>
      <c r="R617" s="138"/>
      <c r="S617" s="138"/>
      <c r="T617" s="138"/>
      <c r="U617" s="138"/>
      <c r="V617" s="138"/>
      <c r="W617" s="138"/>
      <c r="X617" s="138"/>
      <c r="Y617" s="138"/>
      <c r="Z617" s="138"/>
      <c r="AA617" s="138"/>
      <c r="AB617" s="138"/>
      <c r="AC617" s="138"/>
      <c r="AD617" s="138"/>
      <c r="AE617" s="138"/>
      <c r="AF617" s="138"/>
      <c r="AG617" s="138"/>
      <c r="AH617" s="138"/>
      <c r="AI617" s="138"/>
      <c r="AJ617" s="138"/>
      <c r="AK617" s="138"/>
      <c r="AL617" s="138"/>
      <c r="AM617" s="138"/>
      <c r="AN617" s="138"/>
      <c r="AO617" s="138"/>
      <c r="AP617" s="138"/>
    </row>
    <row r="618" spans="5:52" ht="14.1" customHeight="1" x14ac:dyDescent="0.25">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row>
    <row r="619" spans="5:52" ht="14.1" customHeight="1" x14ac:dyDescent="0.25">
      <c r="F619" s="19"/>
      <c r="G619" s="267" t="s">
        <v>277</v>
      </c>
      <c r="H619" s="267"/>
      <c r="I619" s="267"/>
      <c r="J619" s="267"/>
      <c r="K619" s="267"/>
      <c r="L619" s="267"/>
      <c r="M619" s="267"/>
      <c r="N619" s="267"/>
      <c r="O619" s="267"/>
      <c r="P619" s="267"/>
      <c r="Q619" s="267"/>
      <c r="R619" s="267"/>
      <c r="S619" s="267"/>
      <c r="T619" s="267"/>
      <c r="U619" s="267"/>
      <c r="V619" s="267"/>
      <c r="AZ619" s="26"/>
    </row>
    <row r="620" spans="5:52" ht="14.1" customHeight="1" x14ac:dyDescent="0.25">
      <c r="E620" s="169" t="s">
        <v>4</v>
      </c>
      <c r="F620" s="169"/>
      <c r="G620" s="169"/>
      <c r="H620" s="169" t="s">
        <v>278</v>
      </c>
      <c r="I620" s="169"/>
      <c r="J620" s="169" t="s">
        <v>240</v>
      </c>
      <c r="K620" s="169"/>
      <c r="L620" s="169"/>
      <c r="M620" s="169"/>
      <c r="N620" s="169"/>
      <c r="O620" s="169"/>
      <c r="P620" s="169"/>
      <c r="Q620" s="169"/>
      <c r="R620" s="169" t="s">
        <v>279</v>
      </c>
      <c r="S620" s="169"/>
      <c r="T620" s="169"/>
      <c r="U620" s="169"/>
      <c r="V620" s="169"/>
      <c r="W620" s="187" t="s">
        <v>282</v>
      </c>
      <c r="X620" s="187"/>
      <c r="Y620" s="187"/>
      <c r="Z620" s="187"/>
      <c r="AA620" s="187"/>
      <c r="AB620" s="187" t="s">
        <v>318</v>
      </c>
      <c r="AC620" s="187"/>
      <c r="AD620" s="187"/>
      <c r="AE620" s="187"/>
      <c r="AF620" s="187"/>
      <c r="AG620" s="169" t="s">
        <v>283</v>
      </c>
      <c r="AH620" s="169"/>
      <c r="AI620" s="169"/>
      <c r="AJ620" s="169"/>
      <c r="AK620" s="187" t="s">
        <v>284</v>
      </c>
      <c r="AL620" s="187"/>
      <c r="AM620" s="187"/>
      <c r="AN620" s="169" t="s">
        <v>285</v>
      </c>
      <c r="AO620" s="169"/>
      <c r="AP620" s="169"/>
      <c r="AT620" s="53"/>
      <c r="AU620" s="21"/>
      <c r="AV620" s="21"/>
      <c r="AW620" s="53"/>
      <c r="AX620" s="53"/>
      <c r="AZ620" s="4"/>
    </row>
    <row r="621" spans="5:52" ht="14.1" customHeight="1" x14ac:dyDescent="0.25">
      <c r="E621" s="169"/>
      <c r="F621" s="169"/>
      <c r="G621" s="169"/>
      <c r="H621" s="169"/>
      <c r="I621" s="169"/>
      <c r="J621" s="169"/>
      <c r="K621" s="169"/>
      <c r="L621" s="169"/>
      <c r="M621" s="169"/>
      <c r="N621" s="169"/>
      <c r="O621" s="169"/>
      <c r="P621" s="169"/>
      <c r="Q621" s="169"/>
      <c r="R621" s="169"/>
      <c r="S621" s="169"/>
      <c r="T621" s="169"/>
      <c r="U621" s="169"/>
      <c r="V621" s="169"/>
      <c r="W621" s="187"/>
      <c r="X621" s="187"/>
      <c r="Y621" s="187"/>
      <c r="Z621" s="187"/>
      <c r="AA621" s="187"/>
      <c r="AB621" s="187"/>
      <c r="AC621" s="187"/>
      <c r="AD621" s="187"/>
      <c r="AE621" s="187"/>
      <c r="AF621" s="187"/>
      <c r="AG621" s="169"/>
      <c r="AH621" s="169"/>
      <c r="AI621" s="169"/>
      <c r="AJ621" s="169"/>
      <c r="AK621" s="187"/>
      <c r="AL621" s="187"/>
      <c r="AM621" s="187"/>
      <c r="AN621" s="169"/>
      <c r="AO621" s="169"/>
      <c r="AP621" s="169"/>
      <c r="AT621" s="53"/>
      <c r="AU621" s="21"/>
      <c r="AV621" s="21"/>
      <c r="AW621" s="53"/>
      <c r="AX621" s="53"/>
      <c r="AZ621" s="4"/>
    </row>
    <row r="622" spans="5:52" ht="14.1" customHeight="1" x14ac:dyDescent="0.25">
      <c r="E622" s="169"/>
      <c r="F622" s="169"/>
      <c r="G622" s="169"/>
      <c r="H622" s="169"/>
      <c r="I622" s="169"/>
      <c r="J622" s="169"/>
      <c r="K622" s="169"/>
      <c r="L622" s="169"/>
      <c r="M622" s="169"/>
      <c r="N622" s="169"/>
      <c r="O622" s="169"/>
      <c r="P622" s="169"/>
      <c r="Q622" s="169"/>
      <c r="R622" s="187" t="s">
        <v>280</v>
      </c>
      <c r="S622" s="187"/>
      <c r="T622" s="187"/>
      <c r="U622" s="169" t="s">
        <v>281</v>
      </c>
      <c r="V622" s="169"/>
      <c r="W622" s="187"/>
      <c r="X622" s="187"/>
      <c r="Y622" s="187"/>
      <c r="Z622" s="187"/>
      <c r="AA622" s="187"/>
      <c r="AB622" s="187"/>
      <c r="AC622" s="187"/>
      <c r="AD622" s="187"/>
      <c r="AE622" s="187"/>
      <c r="AF622" s="187"/>
      <c r="AG622" s="169"/>
      <c r="AH622" s="169"/>
      <c r="AI622" s="169"/>
      <c r="AJ622" s="169"/>
      <c r="AK622" s="187"/>
      <c r="AL622" s="187"/>
      <c r="AM622" s="187"/>
      <c r="AN622" s="169"/>
      <c r="AO622" s="169"/>
      <c r="AP622" s="169"/>
      <c r="AT622" s="53"/>
      <c r="AU622" s="21"/>
      <c r="AV622" s="21"/>
      <c r="AW622" s="53"/>
      <c r="AX622" s="53"/>
      <c r="AZ622" s="4"/>
    </row>
    <row r="623" spans="5:52" ht="14.1" customHeight="1" x14ac:dyDescent="0.25">
      <c r="E623" s="169"/>
      <c r="F623" s="169"/>
      <c r="G623" s="169"/>
      <c r="H623" s="169"/>
      <c r="I623" s="169"/>
      <c r="J623" s="169"/>
      <c r="K623" s="169"/>
      <c r="L623" s="169"/>
      <c r="M623" s="169"/>
      <c r="N623" s="169"/>
      <c r="O623" s="169"/>
      <c r="P623" s="169"/>
      <c r="Q623" s="169"/>
      <c r="R623" s="187"/>
      <c r="S623" s="187"/>
      <c r="T623" s="187"/>
      <c r="U623" s="169"/>
      <c r="V623" s="169"/>
      <c r="W623" s="187"/>
      <c r="X623" s="187"/>
      <c r="Y623" s="187"/>
      <c r="Z623" s="187"/>
      <c r="AA623" s="187"/>
      <c r="AB623" s="187"/>
      <c r="AC623" s="187"/>
      <c r="AD623" s="187"/>
      <c r="AE623" s="187"/>
      <c r="AF623" s="187"/>
      <c r="AG623" s="169"/>
      <c r="AH623" s="169"/>
      <c r="AI623" s="169"/>
      <c r="AJ623" s="169"/>
      <c r="AK623" s="187"/>
      <c r="AL623" s="187"/>
      <c r="AM623" s="187"/>
      <c r="AN623" s="169"/>
      <c r="AO623" s="169"/>
      <c r="AP623" s="169"/>
      <c r="AT623" s="53"/>
      <c r="AU623" s="21"/>
      <c r="AV623" s="21"/>
      <c r="AW623" s="53"/>
      <c r="AX623" s="53"/>
      <c r="AZ623" s="4"/>
    </row>
    <row r="624" spans="5:52" ht="14.1" customHeight="1" x14ac:dyDescent="0.25">
      <c r="E624" s="169"/>
      <c r="F624" s="169"/>
      <c r="G624" s="169"/>
      <c r="H624" s="169"/>
      <c r="I624" s="169"/>
      <c r="J624" s="169"/>
      <c r="K624" s="169"/>
      <c r="L624" s="169"/>
      <c r="M624" s="169"/>
      <c r="N624" s="169"/>
      <c r="O624" s="169"/>
      <c r="P624" s="169"/>
      <c r="Q624" s="169"/>
      <c r="R624" s="187"/>
      <c r="S624" s="187"/>
      <c r="T624" s="187"/>
      <c r="U624" s="169"/>
      <c r="V624" s="169"/>
      <c r="W624" s="187"/>
      <c r="X624" s="187"/>
      <c r="Y624" s="187"/>
      <c r="Z624" s="187"/>
      <c r="AA624" s="187"/>
      <c r="AB624" s="187"/>
      <c r="AC624" s="187"/>
      <c r="AD624" s="187"/>
      <c r="AE624" s="187"/>
      <c r="AF624" s="187"/>
      <c r="AG624" s="169"/>
      <c r="AH624" s="169"/>
      <c r="AI624" s="169"/>
      <c r="AJ624" s="169"/>
      <c r="AK624" s="187"/>
      <c r="AL624" s="187"/>
      <c r="AM624" s="187"/>
      <c r="AN624" s="169"/>
      <c r="AO624" s="169"/>
      <c r="AP624" s="169"/>
      <c r="AT624" s="53"/>
      <c r="AU624" s="21"/>
      <c r="AV624" s="21"/>
      <c r="AW624" s="53"/>
      <c r="AX624" s="53"/>
      <c r="AZ624" s="4"/>
    </row>
    <row r="625" spans="5:61" ht="14.1" customHeight="1" x14ac:dyDescent="0.25">
      <c r="E625" s="169"/>
      <c r="F625" s="169"/>
      <c r="G625" s="169"/>
      <c r="H625" s="169"/>
      <c r="I625" s="169"/>
      <c r="J625" s="169"/>
      <c r="K625" s="169"/>
      <c r="L625" s="169"/>
      <c r="M625" s="169"/>
      <c r="N625" s="169"/>
      <c r="O625" s="169"/>
      <c r="P625" s="169"/>
      <c r="Q625" s="169"/>
      <c r="R625" s="187"/>
      <c r="S625" s="187"/>
      <c r="T625" s="187"/>
      <c r="U625" s="169"/>
      <c r="V625" s="169"/>
      <c r="W625" s="187"/>
      <c r="X625" s="187"/>
      <c r="Y625" s="187"/>
      <c r="Z625" s="187"/>
      <c r="AA625" s="187"/>
      <c r="AB625" s="187"/>
      <c r="AC625" s="187"/>
      <c r="AD625" s="187"/>
      <c r="AE625" s="187"/>
      <c r="AF625" s="187"/>
      <c r="AG625" s="169"/>
      <c r="AH625" s="169"/>
      <c r="AI625" s="169"/>
      <c r="AJ625" s="169"/>
      <c r="AK625" s="187"/>
      <c r="AL625" s="187"/>
      <c r="AM625" s="187"/>
      <c r="AN625" s="169"/>
      <c r="AO625" s="169"/>
      <c r="AP625" s="169"/>
      <c r="AT625" s="53"/>
      <c r="AU625" s="21"/>
      <c r="AV625" s="21"/>
      <c r="AW625" s="53"/>
      <c r="AX625" s="53"/>
      <c r="AZ625" s="4"/>
    </row>
    <row r="626" spans="5:61" ht="14.1" customHeight="1" x14ac:dyDescent="0.25">
      <c r="E626" s="169"/>
      <c r="F626" s="169"/>
      <c r="G626" s="169"/>
      <c r="H626" s="169"/>
      <c r="I626" s="169"/>
      <c r="J626" s="169"/>
      <c r="K626" s="169"/>
      <c r="L626" s="169"/>
      <c r="M626" s="169"/>
      <c r="N626" s="169"/>
      <c r="O626" s="169"/>
      <c r="P626" s="169"/>
      <c r="Q626" s="169"/>
      <c r="R626" s="187"/>
      <c r="S626" s="187"/>
      <c r="T626" s="187"/>
      <c r="U626" s="169"/>
      <c r="V626" s="169"/>
      <c r="W626" s="187"/>
      <c r="X626" s="187"/>
      <c r="Y626" s="187"/>
      <c r="Z626" s="187"/>
      <c r="AA626" s="187"/>
      <c r="AB626" s="187"/>
      <c r="AC626" s="187"/>
      <c r="AD626" s="187"/>
      <c r="AE626" s="187"/>
      <c r="AF626" s="187"/>
      <c r="AG626" s="169"/>
      <c r="AH626" s="169"/>
      <c r="AI626" s="169"/>
      <c r="AJ626" s="169"/>
      <c r="AK626" s="187"/>
      <c r="AL626" s="187"/>
      <c r="AM626" s="187"/>
      <c r="AN626" s="169"/>
      <c r="AO626" s="169"/>
      <c r="AP626" s="169"/>
      <c r="AT626" s="53"/>
      <c r="AU626" s="21"/>
      <c r="AV626" s="21"/>
      <c r="AW626" s="53"/>
      <c r="AX626" s="53"/>
      <c r="AZ626" s="29"/>
      <c r="BA626" s="30" t="s">
        <v>269</v>
      </c>
      <c r="BB626" s="31">
        <f>W604</f>
        <v>0</v>
      </c>
      <c r="BC626" s="29" t="s">
        <v>271</v>
      </c>
      <c r="BD626" s="31">
        <f>1/AE604</f>
        <v>0.15625</v>
      </c>
      <c r="BE626" s="31"/>
      <c r="BF626" s="31"/>
      <c r="BG626" s="31"/>
      <c r="BH626" s="31"/>
      <c r="BI626" s="31"/>
    </row>
    <row r="627" spans="5:61" ht="14.1" customHeight="1" x14ac:dyDescent="0.25">
      <c r="E627" s="98">
        <v>1</v>
      </c>
      <c r="F627" s="98"/>
      <c r="G627" s="98"/>
      <c r="H627" s="98">
        <v>2</v>
      </c>
      <c r="I627" s="98"/>
      <c r="J627" s="98">
        <v>3</v>
      </c>
      <c r="K627" s="98"/>
      <c r="L627" s="98"/>
      <c r="M627" s="98"/>
      <c r="N627" s="98"/>
      <c r="O627" s="98"/>
      <c r="P627" s="98"/>
      <c r="Q627" s="98"/>
      <c r="R627" s="98">
        <v>4</v>
      </c>
      <c r="S627" s="98"/>
      <c r="T627" s="98"/>
      <c r="U627" s="98">
        <v>5</v>
      </c>
      <c r="V627" s="98"/>
      <c r="W627" s="98">
        <v>6</v>
      </c>
      <c r="X627" s="98"/>
      <c r="Y627" s="98"/>
      <c r="Z627" s="98"/>
      <c r="AA627" s="98"/>
      <c r="AB627" s="98">
        <v>7</v>
      </c>
      <c r="AC627" s="98"/>
      <c r="AD627" s="98"/>
      <c r="AE627" s="98"/>
      <c r="AF627" s="98"/>
      <c r="AG627" s="98">
        <v>8</v>
      </c>
      <c r="AH627" s="98"/>
      <c r="AI627" s="98"/>
      <c r="AJ627" s="98"/>
      <c r="AK627" s="98">
        <v>9</v>
      </c>
      <c r="AL627" s="98"/>
      <c r="AM627" s="98"/>
      <c r="AN627" s="98">
        <v>10</v>
      </c>
      <c r="AO627" s="98"/>
      <c r="AP627" s="98"/>
      <c r="AT627" s="53"/>
      <c r="AU627" s="21"/>
      <c r="AV627" s="21"/>
      <c r="AW627" s="53"/>
      <c r="AX627" s="53"/>
      <c r="AZ627" s="29"/>
      <c r="BA627" s="30" t="s">
        <v>268</v>
      </c>
      <c r="BB627" s="31">
        <f>W602</f>
        <v>0</v>
      </c>
      <c r="BC627" s="29" t="s">
        <v>271</v>
      </c>
      <c r="BD627" s="29">
        <f>1/AE602</f>
        <v>0.25</v>
      </c>
      <c r="BE627" s="29"/>
      <c r="BF627" s="29"/>
      <c r="BG627" s="29"/>
      <c r="BH627" s="29"/>
      <c r="BI627" s="29"/>
    </row>
    <row r="628" spans="5:61" ht="14.1" customHeight="1" x14ac:dyDescent="0.25">
      <c r="E628" s="98"/>
      <c r="F628" s="98"/>
      <c r="G628" s="98"/>
      <c r="H628" s="98"/>
      <c r="I628" s="98"/>
      <c r="J628" s="98"/>
      <c r="K628" s="98"/>
      <c r="L628" s="98"/>
      <c r="M628" s="98"/>
      <c r="N628" s="98"/>
      <c r="O628" s="98"/>
      <c r="P628" s="98"/>
      <c r="Q628" s="98"/>
      <c r="R628" s="98"/>
      <c r="S628" s="98"/>
      <c r="T628" s="98"/>
      <c r="U628" s="98"/>
      <c r="V628" s="98"/>
      <c r="W628" s="98"/>
      <c r="X628" s="98"/>
      <c r="Y628" s="98"/>
      <c r="Z628" s="98"/>
      <c r="AA628" s="98"/>
      <c r="AB628" s="98"/>
      <c r="AC628" s="98"/>
      <c r="AD628" s="98"/>
      <c r="AE628" s="98"/>
      <c r="AF628" s="98"/>
      <c r="AG628" s="98"/>
      <c r="AH628" s="98"/>
      <c r="AI628" s="98"/>
      <c r="AJ628" s="98"/>
      <c r="AK628" s="98"/>
      <c r="AL628" s="98"/>
      <c r="AM628" s="98"/>
      <c r="AN628" s="98"/>
      <c r="AO628" s="98"/>
      <c r="AP628" s="98"/>
      <c r="AT628" s="53"/>
      <c r="AU628" s="21"/>
      <c r="AV628" s="21"/>
      <c r="AW628" s="53"/>
      <c r="AX628" s="53"/>
      <c r="AZ628" s="29"/>
      <c r="BA628" s="30" t="str">
        <f>H606</f>
        <v>Електроенергія</v>
      </c>
      <c r="BB628" s="31">
        <f>W606</f>
        <v>0</v>
      </c>
      <c r="BC628" s="29" t="s">
        <v>272</v>
      </c>
      <c r="BD628" s="29">
        <v>1</v>
      </c>
      <c r="BE628" s="29"/>
      <c r="BF628" s="29"/>
      <c r="BG628" s="29"/>
      <c r="BH628" s="29"/>
      <c r="BI628" s="29"/>
    </row>
    <row r="629" spans="5:61" ht="14.1" hidden="1" customHeight="1" x14ac:dyDescent="0.25">
      <c r="E629" s="148" t="str">
        <f>"7.2.1."&amp;TEXT(AZ629,"0")</f>
        <v>7.2.1.1</v>
      </c>
      <c r="F629" s="148"/>
      <c r="G629" s="148"/>
      <c r="H629" s="130" t="s">
        <v>144</v>
      </c>
      <c r="I629" s="131"/>
      <c r="J629" s="102" t="s">
        <v>146</v>
      </c>
      <c r="K629" s="102"/>
      <c r="L629" s="102"/>
      <c r="M629" s="102"/>
      <c r="N629" s="102"/>
      <c r="O629" s="102"/>
      <c r="P629" s="102"/>
      <c r="Q629" s="102"/>
      <c r="R629" s="164"/>
      <c r="S629" s="164"/>
      <c r="T629" s="164"/>
      <c r="U629" s="81" t="e">
        <f>R629/($AE$370*1000)</f>
        <v>#DIV/0!</v>
      </c>
      <c r="V629" s="82"/>
      <c r="W629" s="176" t="s">
        <v>332</v>
      </c>
      <c r="X629" s="177"/>
      <c r="Y629" s="177"/>
      <c r="Z629" s="177"/>
      <c r="AA629" s="178"/>
      <c r="AB629" s="179">
        <f>IF((1-AB630-AB631)&gt;1,1,1-AB630-AB631)</f>
        <v>1</v>
      </c>
      <c r="AC629" s="180"/>
      <c r="AD629" s="180"/>
      <c r="AE629" s="180"/>
      <c r="AF629" s="181"/>
      <c r="AG629" s="95">
        <f>IF(W629="","",IFERROR(R629*AB629*VLOOKUP(W629,$BA$626:$BD$632,4),0))</f>
        <v>0</v>
      </c>
      <c r="AH629" s="96"/>
      <c r="AI629" s="96"/>
      <c r="AJ629" s="97"/>
      <c r="AK629" s="69" t="str">
        <f>IFERROR(VLOOKUP(W629,$BA$626:$BC$632,3),"")</f>
        <v>Гкал</v>
      </c>
      <c r="AL629" s="70"/>
      <c r="AM629" s="71"/>
      <c r="AN629" s="139">
        <f>IFERROR(AG629*VLOOKUP(W629,$BA$626:$BC$632,2),0)+IFERROR(AG630*VLOOKUP(W630,$BA$626:$BC$632,2),0)+IFERROR(AG631*VLOOKUP(W631,$BA$626:$BC$632,2),0)</f>
        <v>0</v>
      </c>
      <c r="AO629" s="140"/>
      <c r="AP629" s="141"/>
      <c r="AS629" s="24"/>
      <c r="AT629" s="292"/>
      <c r="AU629" s="28"/>
      <c r="AV629" s="306"/>
      <c r="AW629" s="306"/>
      <c r="AX629" s="306"/>
      <c r="AZ629" s="29">
        <f>AZ408</f>
        <v>1</v>
      </c>
      <c r="BA629" s="30" t="s">
        <v>266</v>
      </c>
      <c r="BB629" s="31">
        <f>W600</f>
        <v>0</v>
      </c>
      <c r="BC629" s="29" t="s">
        <v>261</v>
      </c>
      <c r="BD629" s="29">
        <f>1/AE600</f>
        <v>0.10752688172043</v>
      </c>
      <c r="BE629" s="29"/>
      <c r="BF629" s="29"/>
      <c r="BG629" s="29"/>
      <c r="BH629" s="29"/>
      <c r="BI629" s="29"/>
    </row>
    <row r="630" spans="5:61" ht="14.1" hidden="1" customHeight="1" x14ac:dyDescent="0.25">
      <c r="E630" s="148"/>
      <c r="F630" s="148"/>
      <c r="G630" s="148"/>
      <c r="H630" s="132"/>
      <c r="I630" s="133"/>
      <c r="J630" s="102"/>
      <c r="K630" s="102"/>
      <c r="L630" s="102"/>
      <c r="M630" s="102"/>
      <c r="N630" s="102"/>
      <c r="O630" s="102"/>
      <c r="P630" s="102"/>
      <c r="Q630" s="102"/>
      <c r="R630" s="164"/>
      <c r="S630" s="164"/>
      <c r="T630" s="164"/>
      <c r="U630" s="165"/>
      <c r="V630" s="166"/>
      <c r="W630" s="176" t="s">
        <v>266</v>
      </c>
      <c r="X630" s="177"/>
      <c r="Y630" s="177"/>
      <c r="Z630" s="177"/>
      <c r="AA630" s="178"/>
      <c r="AB630" s="277">
        <v>0</v>
      </c>
      <c r="AC630" s="278"/>
      <c r="AD630" s="278"/>
      <c r="AE630" s="278"/>
      <c r="AF630" s="279"/>
      <c r="AG630" s="95">
        <f>IF(W630="","",IFERROR(R629*AB630*VLOOKUP(W630,$BA$626:$BD$632,4),0))</f>
        <v>0</v>
      </c>
      <c r="AH630" s="96"/>
      <c r="AI630" s="96"/>
      <c r="AJ630" s="97"/>
      <c r="AK630" s="69" t="str">
        <f>IFERROR(VLOOKUP(W630,$BA$626:$BC$632,3),"")</f>
        <v>м³</v>
      </c>
      <c r="AL630" s="70"/>
      <c r="AM630" s="71"/>
      <c r="AN630" s="142"/>
      <c r="AO630" s="143"/>
      <c r="AP630" s="144"/>
      <c r="AT630" s="292"/>
      <c r="AU630" s="28"/>
      <c r="AV630" s="306"/>
      <c r="AW630" s="306"/>
      <c r="AX630" s="306"/>
      <c r="AZ630" s="29"/>
      <c r="BA630" s="30" t="s">
        <v>341</v>
      </c>
      <c r="BB630" s="31">
        <f>W598</f>
        <v>0</v>
      </c>
      <c r="BC630" s="29" t="s">
        <v>261</v>
      </c>
      <c r="BD630" s="29">
        <f>1/AE598</f>
        <v>2.1505376344085999E-2</v>
      </c>
      <c r="BE630" s="29"/>
      <c r="BF630" s="29"/>
      <c r="BG630" s="29"/>
      <c r="BH630" s="29"/>
      <c r="BI630" s="29"/>
    </row>
    <row r="631" spans="5:61" ht="14.1" hidden="1" customHeight="1" x14ac:dyDescent="0.25">
      <c r="E631" s="148"/>
      <c r="F631" s="148"/>
      <c r="G631" s="148"/>
      <c r="H631" s="134"/>
      <c r="I631" s="135"/>
      <c r="J631" s="102"/>
      <c r="K631" s="102"/>
      <c r="L631" s="102"/>
      <c r="M631" s="102"/>
      <c r="N631" s="102"/>
      <c r="O631" s="102"/>
      <c r="P631" s="102"/>
      <c r="Q631" s="102"/>
      <c r="R631" s="164"/>
      <c r="S631" s="164"/>
      <c r="T631" s="164"/>
      <c r="U631" s="83"/>
      <c r="V631" s="84"/>
      <c r="W631" s="176"/>
      <c r="X631" s="177"/>
      <c r="Y631" s="177"/>
      <c r="Z631" s="177"/>
      <c r="AA631" s="178"/>
      <c r="AB631" s="277">
        <v>0</v>
      </c>
      <c r="AC631" s="278"/>
      <c r="AD631" s="278"/>
      <c r="AE631" s="278"/>
      <c r="AF631" s="279"/>
      <c r="AG631" s="95" t="str">
        <f>IF(W631="","",IFERROR(R629*AB631*VLOOKUP(W631,$BA$626:$BD$632,4),0))</f>
        <v/>
      </c>
      <c r="AH631" s="96"/>
      <c r="AI631" s="96"/>
      <c r="AJ631" s="97"/>
      <c r="AK631" s="69" t="str">
        <f>IFERROR(VLOOKUP(W631,$BA$626:$BC$632,3),"")</f>
        <v/>
      </c>
      <c r="AL631" s="70"/>
      <c r="AM631" s="71"/>
      <c r="AN631" s="145"/>
      <c r="AO631" s="146"/>
      <c r="AP631" s="147"/>
      <c r="AT631" s="292"/>
      <c r="AU631" s="28"/>
      <c r="AV631" s="306"/>
      <c r="AW631" s="306"/>
      <c r="AX631" s="306"/>
      <c r="AZ631" s="29"/>
      <c r="BA631" s="30" t="s">
        <v>332</v>
      </c>
      <c r="BB631" s="31">
        <f>W595</f>
        <v>0</v>
      </c>
      <c r="BC631" s="29" t="s">
        <v>257</v>
      </c>
      <c r="BD631" s="29">
        <f>1/1163</f>
        <v>8.5984522785898497E-4</v>
      </c>
      <c r="BE631" s="29"/>
      <c r="BF631" s="29"/>
      <c r="BG631" s="29"/>
      <c r="BH631" s="29"/>
      <c r="BI631" s="29"/>
    </row>
    <row r="632" spans="5:61" ht="14.1" hidden="1" customHeight="1" collapsed="1" x14ac:dyDescent="0.25">
      <c r="E632" s="148" t="str">
        <f>"7.2.1."&amp;TEXT(AZ632,"0")</f>
        <v>7.2.1.2</v>
      </c>
      <c r="F632" s="148"/>
      <c r="G632" s="148"/>
      <c r="H632" s="130" t="s">
        <v>145</v>
      </c>
      <c r="I632" s="131"/>
      <c r="J632" s="102" t="s">
        <v>147</v>
      </c>
      <c r="K632" s="102"/>
      <c r="L632" s="102"/>
      <c r="M632" s="102"/>
      <c r="N632" s="102"/>
      <c r="O632" s="102"/>
      <c r="P632" s="102"/>
      <c r="Q632" s="102"/>
      <c r="R632" s="164"/>
      <c r="S632" s="164"/>
      <c r="T632" s="164"/>
      <c r="U632" s="81" t="e">
        <f>R632/($AE$370*1000)</f>
        <v>#DIV/0!</v>
      </c>
      <c r="V632" s="82"/>
      <c r="W632" s="149" t="s">
        <v>332</v>
      </c>
      <c r="X632" s="150"/>
      <c r="Y632" s="150"/>
      <c r="Z632" s="150"/>
      <c r="AA632" s="151"/>
      <c r="AB632" s="268">
        <f>IF((1-AB634-AB635)&gt;1,1,1-AB634-AB635)</f>
        <v>1</v>
      </c>
      <c r="AC632" s="269"/>
      <c r="AD632" s="269"/>
      <c r="AE632" s="269"/>
      <c r="AF632" s="270"/>
      <c r="AG632" s="54">
        <f t="shared" ref="AG632:AG633" si="4">IF(W632="","",IFERROR(R632*AB632*VLOOKUP(W632,$BA$626:$BD$632,4),0))</f>
        <v>0</v>
      </c>
      <c r="AH632" s="55"/>
      <c r="AI632" s="55"/>
      <c r="AJ632" s="56"/>
      <c r="AK632" s="63" t="str">
        <f t="shared" ref="AK632:AK633" si="5">IFERROR(VLOOKUP(W632,$BA$626:$BC$632,3),"")</f>
        <v>Гкал</v>
      </c>
      <c r="AL632" s="64"/>
      <c r="AM632" s="65"/>
      <c r="AN632" s="139">
        <f>IFERROR(AG632*VLOOKUP(W632,$BA$626:$BC$632,2),0)+IFERROR(AG634*VLOOKUP(W634,$BA$626:$BC$632,2),0)+IFERROR(AG635*VLOOKUP(W635,$BA$626:$BC$632,2),0)</f>
        <v>0</v>
      </c>
      <c r="AO632" s="140"/>
      <c r="AP632" s="141"/>
      <c r="AS632" s="24"/>
      <c r="AT632" s="292"/>
      <c r="AU632" s="292"/>
      <c r="AV632" s="306"/>
      <c r="AW632" s="306"/>
      <c r="AX632" s="306"/>
      <c r="AZ632" s="29">
        <f>AZ411</f>
        <v>2</v>
      </c>
      <c r="BA632" s="31"/>
      <c r="BB632" s="31"/>
      <c r="BC632" s="29"/>
      <c r="BD632" s="29"/>
      <c r="BE632" s="29"/>
      <c r="BF632" s="29"/>
      <c r="BG632" s="29"/>
      <c r="BH632" s="29"/>
      <c r="BI632" s="29"/>
    </row>
    <row r="633" spans="5:61" ht="14.1" hidden="1" customHeight="1" x14ac:dyDescent="0.25">
      <c r="E633" s="148"/>
      <c r="F633" s="148"/>
      <c r="G633" s="148"/>
      <c r="H633" s="132"/>
      <c r="I633" s="133"/>
      <c r="J633" s="102"/>
      <c r="K633" s="102"/>
      <c r="L633" s="102"/>
      <c r="M633" s="102"/>
      <c r="N633" s="102"/>
      <c r="O633" s="102"/>
      <c r="P633" s="102"/>
      <c r="Q633" s="102"/>
      <c r="R633" s="164"/>
      <c r="S633" s="164"/>
      <c r="T633" s="164"/>
      <c r="U633" s="165"/>
      <c r="V633" s="166"/>
      <c r="W633" s="155"/>
      <c r="X633" s="156"/>
      <c r="Y633" s="156"/>
      <c r="Z633" s="156"/>
      <c r="AA633" s="157"/>
      <c r="AB633" s="271">
        <f t="shared" ref="AB633" si="6">1-AB634-AB636</f>
        <v>1</v>
      </c>
      <c r="AC633" s="272"/>
      <c r="AD633" s="272"/>
      <c r="AE633" s="272"/>
      <c r="AF633" s="273"/>
      <c r="AG633" s="60" t="str">
        <f t="shared" si="4"/>
        <v/>
      </c>
      <c r="AH633" s="61"/>
      <c r="AI633" s="61"/>
      <c r="AJ633" s="62"/>
      <c r="AK633" s="66" t="str">
        <f t="shared" si="5"/>
        <v/>
      </c>
      <c r="AL633" s="67"/>
      <c r="AM633" s="68"/>
      <c r="AN633" s="142"/>
      <c r="AO633" s="143"/>
      <c r="AP633" s="144"/>
      <c r="AT633" s="292"/>
      <c r="AU633" s="292"/>
      <c r="AV633" s="306"/>
      <c r="AW633" s="306"/>
      <c r="AX633" s="306"/>
      <c r="AZ633" s="29"/>
      <c r="BA633" s="31"/>
      <c r="BB633" s="31"/>
      <c r="BC633" s="31"/>
      <c r="BD633" s="29"/>
      <c r="BE633" s="29"/>
      <c r="BF633" s="29"/>
      <c r="BG633" s="29"/>
      <c r="BH633" s="29"/>
      <c r="BI633" s="29"/>
    </row>
    <row r="634" spans="5:61" ht="14.1" hidden="1" customHeight="1" x14ac:dyDescent="0.25">
      <c r="E634" s="148"/>
      <c r="F634" s="148"/>
      <c r="G634" s="148"/>
      <c r="H634" s="132"/>
      <c r="I634" s="133"/>
      <c r="J634" s="102"/>
      <c r="K634" s="102"/>
      <c r="L634" s="102"/>
      <c r="M634" s="102"/>
      <c r="N634" s="102"/>
      <c r="O634" s="102"/>
      <c r="P634" s="102"/>
      <c r="Q634" s="102"/>
      <c r="R634" s="164"/>
      <c r="S634" s="164"/>
      <c r="T634" s="164"/>
      <c r="U634" s="165"/>
      <c r="V634" s="166"/>
      <c r="W634" s="176" t="s">
        <v>266</v>
      </c>
      <c r="X634" s="177"/>
      <c r="Y634" s="177"/>
      <c r="Z634" s="177"/>
      <c r="AA634" s="178"/>
      <c r="AB634" s="277">
        <v>0</v>
      </c>
      <c r="AC634" s="278"/>
      <c r="AD634" s="278"/>
      <c r="AE634" s="278"/>
      <c r="AF634" s="279"/>
      <c r="AG634" s="95">
        <f>IF(W634="","",IFERROR(R632*AB634*VLOOKUP(W634,$BA$626:$BD$632,4),0))</f>
        <v>0</v>
      </c>
      <c r="AH634" s="96"/>
      <c r="AI634" s="96"/>
      <c r="AJ634" s="97"/>
      <c r="AK634" s="69" t="str">
        <f>IFERROR(VLOOKUP(W634,$BA$626:$BC$632,3),"")</f>
        <v>м³</v>
      </c>
      <c r="AL634" s="70"/>
      <c r="AM634" s="71"/>
      <c r="AN634" s="142"/>
      <c r="AO634" s="143"/>
      <c r="AP634" s="144"/>
      <c r="AT634" s="292"/>
      <c r="AU634" s="292"/>
      <c r="AV634" s="306"/>
      <c r="AW634" s="306"/>
      <c r="AX634" s="306"/>
      <c r="AZ634" s="29"/>
      <c r="BA634" s="31"/>
      <c r="BB634" s="31"/>
      <c r="BC634" s="29"/>
      <c r="BD634" s="29"/>
      <c r="BE634" s="29"/>
      <c r="BF634" s="29"/>
      <c r="BG634" s="29"/>
      <c r="BH634" s="29"/>
      <c r="BI634" s="29"/>
    </row>
    <row r="635" spans="5:61" ht="14.1" hidden="1" customHeight="1" x14ac:dyDescent="0.25">
      <c r="E635" s="148"/>
      <c r="F635" s="148"/>
      <c r="G635" s="148"/>
      <c r="H635" s="132"/>
      <c r="I635" s="133"/>
      <c r="J635" s="102"/>
      <c r="K635" s="102"/>
      <c r="L635" s="102"/>
      <c r="M635" s="102"/>
      <c r="N635" s="102"/>
      <c r="O635" s="102"/>
      <c r="P635" s="102"/>
      <c r="Q635" s="102"/>
      <c r="R635" s="164"/>
      <c r="S635" s="164"/>
      <c r="T635" s="164"/>
      <c r="U635" s="165"/>
      <c r="V635" s="166"/>
      <c r="W635" s="149"/>
      <c r="X635" s="150"/>
      <c r="Y635" s="150"/>
      <c r="Z635" s="150"/>
      <c r="AA635" s="151"/>
      <c r="AB635" s="158">
        <v>0</v>
      </c>
      <c r="AC635" s="159"/>
      <c r="AD635" s="159"/>
      <c r="AE635" s="159"/>
      <c r="AF635" s="160"/>
      <c r="AG635" s="54" t="str">
        <f>IF(W635="","",IFERROR(R632*AB635*VLOOKUP(W635,$BA$626:$BD$632,4),0))</f>
        <v/>
      </c>
      <c r="AH635" s="55"/>
      <c r="AI635" s="55"/>
      <c r="AJ635" s="56"/>
      <c r="AK635" s="63" t="str">
        <f t="shared" ref="AK635:AK636" si="7">IFERROR(VLOOKUP(W635,$BA$626:$BC$632,3),"")</f>
        <v/>
      </c>
      <c r="AL635" s="64"/>
      <c r="AM635" s="65"/>
      <c r="AN635" s="142"/>
      <c r="AO635" s="143"/>
      <c r="AP635" s="144"/>
      <c r="AT635" s="292"/>
      <c r="AU635" s="292"/>
      <c r="AV635" s="306"/>
      <c r="AW635" s="306"/>
      <c r="AX635" s="306"/>
      <c r="AZ635" s="29"/>
      <c r="BA635" s="30"/>
      <c r="BB635" s="31"/>
      <c r="BC635" s="31"/>
      <c r="BD635" s="29"/>
      <c r="BE635" s="29"/>
      <c r="BF635" s="29"/>
      <c r="BG635" s="29"/>
      <c r="BH635" s="29"/>
      <c r="BI635" s="29"/>
    </row>
    <row r="636" spans="5:61" ht="14.1" hidden="1" customHeight="1" x14ac:dyDescent="0.25">
      <c r="E636" s="148"/>
      <c r="F636" s="148"/>
      <c r="G636" s="148"/>
      <c r="H636" s="134"/>
      <c r="I636" s="135"/>
      <c r="J636" s="102"/>
      <c r="K636" s="102"/>
      <c r="L636" s="102"/>
      <c r="M636" s="102"/>
      <c r="N636" s="102"/>
      <c r="O636" s="102"/>
      <c r="P636" s="102"/>
      <c r="Q636" s="102"/>
      <c r="R636" s="164"/>
      <c r="S636" s="164"/>
      <c r="T636" s="164"/>
      <c r="U636" s="83"/>
      <c r="V636" s="84"/>
      <c r="W636" s="155"/>
      <c r="X636" s="156"/>
      <c r="Y636" s="156"/>
      <c r="Z636" s="156"/>
      <c r="AA636" s="157"/>
      <c r="AB636" s="161"/>
      <c r="AC636" s="162"/>
      <c r="AD636" s="162"/>
      <c r="AE636" s="162"/>
      <c r="AF636" s="163"/>
      <c r="AG636" s="60" t="str">
        <f t="shared" ref="AG636" si="8">IF(W636="","",IFERROR(R634*AB636*VLOOKUP(W636,$BA$626:$BD$632,4),0))</f>
        <v/>
      </c>
      <c r="AH636" s="61"/>
      <c r="AI636" s="61"/>
      <c r="AJ636" s="62"/>
      <c r="AK636" s="66" t="str">
        <f t="shared" si="7"/>
        <v/>
      </c>
      <c r="AL636" s="67"/>
      <c r="AM636" s="68"/>
      <c r="AN636" s="145"/>
      <c r="AO636" s="146"/>
      <c r="AP636" s="147"/>
      <c r="AT636" s="292"/>
      <c r="AU636" s="292"/>
      <c r="AV636" s="306"/>
      <c r="AW636" s="306"/>
      <c r="AX636" s="306"/>
      <c r="AZ636" s="29"/>
      <c r="BA636" s="31"/>
      <c r="BB636" s="31"/>
      <c r="BC636" s="29"/>
      <c r="BD636" s="29"/>
      <c r="BE636" s="29"/>
      <c r="BF636" s="29"/>
      <c r="BG636" s="29"/>
      <c r="BH636" s="29"/>
      <c r="BI636" s="29"/>
    </row>
    <row r="637" spans="5:61" ht="14.1" hidden="1" customHeight="1" x14ac:dyDescent="0.25">
      <c r="E637" s="148" t="str">
        <f>"7.2.1."&amp;TEXT(AZ637,"0")</f>
        <v>7.2.1.3</v>
      </c>
      <c r="F637" s="148"/>
      <c r="G637" s="148"/>
      <c r="H637" s="130" t="s">
        <v>150</v>
      </c>
      <c r="I637" s="131"/>
      <c r="J637" s="102" t="s">
        <v>149</v>
      </c>
      <c r="K637" s="102"/>
      <c r="L637" s="102"/>
      <c r="M637" s="102"/>
      <c r="N637" s="102"/>
      <c r="O637" s="102"/>
      <c r="P637" s="102"/>
      <c r="Q637" s="102"/>
      <c r="R637" s="164"/>
      <c r="S637" s="164"/>
      <c r="T637" s="164"/>
      <c r="U637" s="81" t="e">
        <f>R637/($AE$370*1000)</f>
        <v>#DIV/0!</v>
      </c>
      <c r="V637" s="82"/>
      <c r="W637" s="149" t="s">
        <v>332</v>
      </c>
      <c r="X637" s="150"/>
      <c r="Y637" s="150"/>
      <c r="Z637" s="150"/>
      <c r="AA637" s="151"/>
      <c r="AB637" s="268">
        <f>IF((1-AB640-AB643)&gt;1,1,1-AB640-AB643)</f>
        <v>1</v>
      </c>
      <c r="AC637" s="269"/>
      <c r="AD637" s="269"/>
      <c r="AE637" s="269"/>
      <c r="AF637" s="270"/>
      <c r="AG637" s="54">
        <f t="shared" ref="AG637:AG639" si="9">IF(W637="","",IFERROR(R637*AB637*VLOOKUP(W637,$BA$626:$BD$632,4),0))</f>
        <v>0</v>
      </c>
      <c r="AH637" s="55"/>
      <c r="AI637" s="55"/>
      <c r="AJ637" s="56"/>
      <c r="AK637" s="63" t="str">
        <f t="shared" ref="AK637:AK645" si="10">IFERROR(VLOOKUP(W637,$BA$626:$BC$632,3),"")</f>
        <v>Гкал</v>
      </c>
      <c r="AL637" s="64"/>
      <c r="AM637" s="65"/>
      <c r="AN637" s="139">
        <f>IFERROR(AG637*VLOOKUP(W637,$BA$626:$BC$632,2),0)+IFERROR(AG640*VLOOKUP(W640,$BA$626:$BC$632,2),0)+IFERROR(AG643*VLOOKUP(W643,$BA$626:$BC$632,2),0)</f>
        <v>0</v>
      </c>
      <c r="AO637" s="140"/>
      <c r="AP637" s="141"/>
      <c r="AS637" s="24"/>
      <c r="AT637" s="292"/>
      <c r="AU637" s="292"/>
      <c r="AV637" s="306"/>
      <c r="AW637" s="306"/>
      <c r="AX637" s="306"/>
      <c r="AZ637" s="29">
        <f>AZ415</f>
        <v>3</v>
      </c>
      <c r="BA637" s="31"/>
      <c r="BB637" s="31"/>
      <c r="BC637" s="31"/>
      <c r="BD637" s="29"/>
      <c r="BE637" s="29"/>
      <c r="BF637" s="29"/>
      <c r="BG637" s="29"/>
      <c r="BH637" s="29"/>
      <c r="BI637" s="29"/>
    </row>
    <row r="638" spans="5:61" ht="14.1" hidden="1" customHeight="1" x14ac:dyDescent="0.25">
      <c r="E638" s="148"/>
      <c r="F638" s="148"/>
      <c r="G638" s="148"/>
      <c r="H638" s="132"/>
      <c r="I638" s="133"/>
      <c r="J638" s="102"/>
      <c r="K638" s="102"/>
      <c r="L638" s="102"/>
      <c r="M638" s="102"/>
      <c r="N638" s="102"/>
      <c r="O638" s="102"/>
      <c r="P638" s="102"/>
      <c r="Q638" s="102"/>
      <c r="R638" s="164"/>
      <c r="S638" s="164"/>
      <c r="T638" s="164"/>
      <c r="U638" s="165"/>
      <c r="V638" s="166"/>
      <c r="W638" s="152"/>
      <c r="X638" s="153"/>
      <c r="Y638" s="153"/>
      <c r="Z638" s="153"/>
      <c r="AA638" s="154"/>
      <c r="AB638" s="280">
        <f t="shared" ref="AB638:AB639" si="11">1-AB639-AB641</f>
        <v>0</v>
      </c>
      <c r="AC638" s="281"/>
      <c r="AD638" s="281"/>
      <c r="AE638" s="281"/>
      <c r="AF638" s="282"/>
      <c r="AG638" s="57" t="str">
        <f t="shared" si="9"/>
        <v/>
      </c>
      <c r="AH638" s="58"/>
      <c r="AI638" s="58"/>
      <c r="AJ638" s="59"/>
      <c r="AK638" s="74" t="str">
        <f t="shared" si="10"/>
        <v/>
      </c>
      <c r="AL638" s="75"/>
      <c r="AM638" s="76"/>
      <c r="AN638" s="142"/>
      <c r="AO638" s="143"/>
      <c r="AP638" s="144"/>
      <c r="AT638" s="292"/>
      <c r="AU638" s="292"/>
      <c r="AV638" s="306"/>
      <c r="AW638" s="306"/>
      <c r="AX638" s="306"/>
      <c r="AZ638" s="29"/>
      <c r="BA638" s="31"/>
      <c r="BB638" s="31"/>
      <c r="BC638" s="31"/>
      <c r="BD638" s="107"/>
      <c r="BE638" s="107"/>
      <c r="BF638" s="107"/>
      <c r="BG638" s="107"/>
      <c r="BH638" s="107"/>
      <c r="BI638" s="107"/>
    </row>
    <row r="639" spans="5:61" ht="14.1" hidden="1" customHeight="1" x14ac:dyDescent="0.25">
      <c r="E639" s="148"/>
      <c r="F639" s="148"/>
      <c r="G639" s="148"/>
      <c r="H639" s="132"/>
      <c r="I639" s="133"/>
      <c r="J639" s="102"/>
      <c r="K639" s="102"/>
      <c r="L639" s="102"/>
      <c r="M639" s="102"/>
      <c r="N639" s="102"/>
      <c r="O639" s="102"/>
      <c r="P639" s="102"/>
      <c r="Q639" s="102"/>
      <c r="R639" s="164"/>
      <c r="S639" s="164"/>
      <c r="T639" s="164"/>
      <c r="U639" s="165"/>
      <c r="V639" s="166"/>
      <c r="W639" s="155"/>
      <c r="X639" s="156"/>
      <c r="Y639" s="156"/>
      <c r="Z639" s="156"/>
      <c r="AA639" s="157"/>
      <c r="AB639" s="271">
        <f t="shared" si="11"/>
        <v>1</v>
      </c>
      <c r="AC639" s="272"/>
      <c r="AD639" s="272"/>
      <c r="AE639" s="272"/>
      <c r="AF639" s="273"/>
      <c r="AG639" s="60" t="str">
        <f t="shared" si="9"/>
        <v/>
      </c>
      <c r="AH639" s="61"/>
      <c r="AI639" s="61"/>
      <c r="AJ639" s="62"/>
      <c r="AK639" s="74" t="str">
        <f t="shared" si="10"/>
        <v/>
      </c>
      <c r="AL639" s="75"/>
      <c r="AM639" s="76"/>
      <c r="AN639" s="142"/>
      <c r="AO639" s="143"/>
      <c r="AP639" s="144"/>
      <c r="AT639" s="292"/>
      <c r="AU639" s="292"/>
      <c r="AV639" s="306"/>
      <c r="AW639" s="306"/>
      <c r="AX639" s="306"/>
      <c r="AZ639" s="29"/>
      <c r="BA639" s="32"/>
      <c r="BB639" s="32"/>
      <c r="BC639" s="32"/>
      <c r="BD639" s="107"/>
      <c r="BE639" s="107"/>
      <c r="BF639" s="107"/>
      <c r="BG639" s="107"/>
      <c r="BH639" s="107"/>
      <c r="BI639" s="107"/>
    </row>
    <row r="640" spans="5:61" ht="14.1" hidden="1" customHeight="1" x14ac:dyDescent="0.25">
      <c r="E640" s="148"/>
      <c r="F640" s="148"/>
      <c r="G640" s="148"/>
      <c r="H640" s="132"/>
      <c r="I640" s="133"/>
      <c r="J640" s="102"/>
      <c r="K640" s="102"/>
      <c r="L640" s="102"/>
      <c r="M640" s="102"/>
      <c r="N640" s="102"/>
      <c r="O640" s="102"/>
      <c r="P640" s="102"/>
      <c r="Q640" s="102"/>
      <c r="R640" s="164"/>
      <c r="S640" s="164"/>
      <c r="T640" s="164"/>
      <c r="U640" s="165"/>
      <c r="V640" s="166"/>
      <c r="W640" s="149" t="s">
        <v>266</v>
      </c>
      <c r="X640" s="150"/>
      <c r="Y640" s="150"/>
      <c r="Z640" s="150"/>
      <c r="AA640" s="151"/>
      <c r="AB640" s="158">
        <v>0</v>
      </c>
      <c r="AC640" s="159"/>
      <c r="AD640" s="159"/>
      <c r="AE640" s="159"/>
      <c r="AF640" s="160"/>
      <c r="AG640" s="54">
        <f>IF(W640="","",IFERROR(R637*AB640*VLOOKUP(W640,$BA$626:$BD$632,4),0))</f>
        <v>0</v>
      </c>
      <c r="AH640" s="55"/>
      <c r="AI640" s="55"/>
      <c r="AJ640" s="56"/>
      <c r="AK640" s="63" t="str">
        <f t="shared" si="10"/>
        <v>м³</v>
      </c>
      <c r="AL640" s="64"/>
      <c r="AM640" s="65"/>
      <c r="AN640" s="142"/>
      <c r="AO640" s="143"/>
      <c r="AP640" s="144"/>
      <c r="AT640" s="292"/>
      <c r="AU640" s="292"/>
      <c r="AV640" s="306"/>
      <c r="AW640" s="306"/>
      <c r="AX640" s="306"/>
      <c r="AZ640" s="29"/>
      <c r="BA640" s="32"/>
      <c r="BB640" s="32"/>
      <c r="BC640" s="32"/>
      <c r="BD640" s="32"/>
      <c r="BE640" s="32"/>
      <c r="BF640" s="32"/>
      <c r="BG640" s="32"/>
      <c r="BH640" s="32"/>
      <c r="BI640" s="32"/>
    </row>
    <row r="641" spans="5:61" ht="14.1" hidden="1" customHeight="1" x14ac:dyDescent="0.25">
      <c r="E641" s="148"/>
      <c r="F641" s="148"/>
      <c r="G641" s="148"/>
      <c r="H641" s="132"/>
      <c r="I641" s="133"/>
      <c r="J641" s="102"/>
      <c r="K641" s="102"/>
      <c r="L641" s="102"/>
      <c r="M641" s="102"/>
      <c r="N641" s="102"/>
      <c r="O641" s="102"/>
      <c r="P641" s="102"/>
      <c r="Q641" s="102"/>
      <c r="R641" s="164"/>
      <c r="S641" s="164"/>
      <c r="T641" s="164"/>
      <c r="U641" s="165"/>
      <c r="V641" s="166"/>
      <c r="W641" s="152"/>
      <c r="X641" s="153"/>
      <c r="Y641" s="153"/>
      <c r="Z641" s="153"/>
      <c r="AA641" s="154"/>
      <c r="AB641" s="274"/>
      <c r="AC641" s="275"/>
      <c r="AD641" s="275"/>
      <c r="AE641" s="275"/>
      <c r="AF641" s="276"/>
      <c r="AG641" s="57" t="str">
        <f t="shared" ref="AG641:AG642" si="12">IF(W641="","",IFERROR(R640*AB641*VLOOKUP(W641,$BA$626:$BD$632,4),0))</f>
        <v/>
      </c>
      <c r="AH641" s="58"/>
      <c r="AI641" s="58"/>
      <c r="AJ641" s="59"/>
      <c r="AK641" s="74" t="str">
        <f t="shared" si="10"/>
        <v/>
      </c>
      <c r="AL641" s="75"/>
      <c r="AM641" s="76"/>
      <c r="AN641" s="142"/>
      <c r="AO641" s="143"/>
      <c r="AP641" s="144"/>
      <c r="AT641" s="292"/>
      <c r="AU641" s="292"/>
      <c r="AV641" s="306"/>
      <c r="AW641" s="306"/>
      <c r="AX641" s="306"/>
      <c r="AZ641" s="29"/>
      <c r="BA641" s="32"/>
      <c r="BB641" s="32"/>
      <c r="BC641" s="32"/>
      <c r="BD641" s="32"/>
      <c r="BE641" s="32"/>
      <c r="BF641" s="32"/>
      <c r="BG641" s="32"/>
      <c r="BH641" s="32"/>
      <c r="BI641" s="32"/>
    </row>
    <row r="642" spans="5:61" ht="14.1" hidden="1" customHeight="1" x14ac:dyDescent="0.25">
      <c r="E642" s="148"/>
      <c r="F642" s="148"/>
      <c r="G642" s="148"/>
      <c r="H642" s="132"/>
      <c r="I642" s="133"/>
      <c r="J642" s="102"/>
      <c r="K642" s="102"/>
      <c r="L642" s="102"/>
      <c r="M642" s="102"/>
      <c r="N642" s="102"/>
      <c r="O642" s="102"/>
      <c r="P642" s="102"/>
      <c r="Q642" s="102"/>
      <c r="R642" s="164"/>
      <c r="S642" s="164"/>
      <c r="T642" s="164"/>
      <c r="U642" s="165"/>
      <c r="V642" s="166"/>
      <c r="W642" s="155"/>
      <c r="X642" s="156"/>
      <c r="Y642" s="156"/>
      <c r="Z642" s="156"/>
      <c r="AA642" s="157"/>
      <c r="AB642" s="161"/>
      <c r="AC642" s="162"/>
      <c r="AD642" s="162"/>
      <c r="AE642" s="162"/>
      <c r="AF642" s="163"/>
      <c r="AG642" s="60" t="str">
        <f t="shared" si="12"/>
        <v/>
      </c>
      <c r="AH642" s="61"/>
      <c r="AI642" s="61"/>
      <c r="AJ642" s="62"/>
      <c r="AK642" s="74" t="str">
        <f t="shared" si="10"/>
        <v/>
      </c>
      <c r="AL642" s="75"/>
      <c r="AM642" s="76"/>
      <c r="AN642" s="142"/>
      <c r="AO642" s="143"/>
      <c r="AP642" s="144"/>
      <c r="AT642" s="292"/>
      <c r="AU642" s="292"/>
      <c r="AV642" s="306"/>
      <c r="AW642" s="306"/>
      <c r="AX642" s="306"/>
      <c r="AZ642" s="29"/>
      <c r="BA642" s="32"/>
      <c r="BB642" s="32"/>
      <c r="BC642" s="32"/>
      <c r="BD642" s="32"/>
      <c r="BE642" s="32"/>
      <c r="BF642" s="32"/>
      <c r="BG642" s="32"/>
      <c r="BH642" s="32"/>
      <c r="BI642" s="32"/>
    </row>
    <row r="643" spans="5:61" ht="14.1" hidden="1" customHeight="1" x14ac:dyDescent="0.25">
      <c r="E643" s="148"/>
      <c r="F643" s="148"/>
      <c r="G643" s="148"/>
      <c r="H643" s="132"/>
      <c r="I643" s="133"/>
      <c r="J643" s="102"/>
      <c r="K643" s="102"/>
      <c r="L643" s="102"/>
      <c r="M643" s="102"/>
      <c r="N643" s="102"/>
      <c r="O643" s="102"/>
      <c r="P643" s="102"/>
      <c r="Q643" s="102"/>
      <c r="R643" s="164"/>
      <c r="S643" s="164"/>
      <c r="T643" s="164"/>
      <c r="U643" s="165"/>
      <c r="V643" s="166"/>
      <c r="W643" s="149"/>
      <c r="X643" s="150"/>
      <c r="Y643" s="150"/>
      <c r="Z643" s="150"/>
      <c r="AA643" s="151"/>
      <c r="AB643" s="158">
        <v>0</v>
      </c>
      <c r="AC643" s="159"/>
      <c r="AD643" s="159"/>
      <c r="AE643" s="159"/>
      <c r="AF643" s="160"/>
      <c r="AG643" s="54" t="str">
        <f>IF(W643="","",IFERROR(R637*AB643*VLOOKUP(W643,$BA$626:$BD$632,4),0))</f>
        <v/>
      </c>
      <c r="AH643" s="55"/>
      <c r="AI643" s="55"/>
      <c r="AJ643" s="56"/>
      <c r="AK643" s="63" t="str">
        <f t="shared" si="10"/>
        <v/>
      </c>
      <c r="AL643" s="64"/>
      <c r="AM643" s="65"/>
      <c r="AN643" s="142"/>
      <c r="AO643" s="143"/>
      <c r="AP643" s="144"/>
      <c r="AT643" s="292"/>
      <c r="AU643" s="292"/>
      <c r="AV643" s="306"/>
      <c r="AW643" s="306"/>
      <c r="AX643" s="306"/>
      <c r="AZ643" s="29"/>
      <c r="BA643" s="32"/>
      <c r="BB643" s="32"/>
      <c r="BC643" s="32"/>
      <c r="BD643" s="32"/>
      <c r="BE643" s="32"/>
      <c r="BF643" s="32"/>
      <c r="BG643" s="32"/>
      <c r="BH643" s="32"/>
      <c r="BI643" s="32"/>
    </row>
    <row r="644" spans="5:61" ht="14.1" hidden="1" customHeight="1" x14ac:dyDescent="0.25">
      <c r="E644" s="148"/>
      <c r="F644" s="148"/>
      <c r="G644" s="148"/>
      <c r="H644" s="132"/>
      <c r="I644" s="133"/>
      <c r="J644" s="102"/>
      <c r="K644" s="102"/>
      <c r="L644" s="102"/>
      <c r="M644" s="102"/>
      <c r="N644" s="102"/>
      <c r="O644" s="102"/>
      <c r="P644" s="102"/>
      <c r="Q644" s="102"/>
      <c r="R644" s="164"/>
      <c r="S644" s="164"/>
      <c r="T644" s="164"/>
      <c r="U644" s="165"/>
      <c r="V644" s="166"/>
      <c r="W644" s="152"/>
      <c r="X644" s="153"/>
      <c r="Y644" s="153"/>
      <c r="Z644" s="153"/>
      <c r="AA644" s="154"/>
      <c r="AB644" s="274"/>
      <c r="AC644" s="275"/>
      <c r="AD644" s="275"/>
      <c r="AE644" s="275"/>
      <c r="AF644" s="276"/>
      <c r="AG644" s="57" t="str">
        <f t="shared" ref="AG644:AG645" si="13">IF(W644="","",IFERROR(R642*AB644*VLOOKUP(W644,$BA$626:$BD$632,4),0))</f>
        <v/>
      </c>
      <c r="AH644" s="58"/>
      <c r="AI644" s="58"/>
      <c r="AJ644" s="59"/>
      <c r="AK644" s="74" t="str">
        <f t="shared" si="10"/>
        <v/>
      </c>
      <c r="AL644" s="75"/>
      <c r="AM644" s="76"/>
      <c r="AN644" s="142"/>
      <c r="AO644" s="143"/>
      <c r="AP644" s="144"/>
      <c r="AT644" s="292"/>
      <c r="AU644" s="292"/>
      <c r="AV644" s="306"/>
      <c r="AW644" s="306"/>
      <c r="AX644" s="306"/>
      <c r="AZ644" s="29"/>
      <c r="BA644" s="32"/>
      <c r="BB644" s="32"/>
      <c r="BC644" s="32"/>
      <c r="BD644" s="32"/>
      <c r="BE644" s="32"/>
      <c r="BF644" s="32"/>
      <c r="BG644" s="32"/>
      <c r="BH644" s="32"/>
      <c r="BI644" s="32"/>
    </row>
    <row r="645" spans="5:61" ht="14.1" hidden="1" customHeight="1" x14ac:dyDescent="0.25">
      <c r="E645" s="148"/>
      <c r="F645" s="148"/>
      <c r="G645" s="148"/>
      <c r="H645" s="134"/>
      <c r="I645" s="135"/>
      <c r="J645" s="102"/>
      <c r="K645" s="102"/>
      <c r="L645" s="102"/>
      <c r="M645" s="102"/>
      <c r="N645" s="102"/>
      <c r="O645" s="102"/>
      <c r="P645" s="102"/>
      <c r="Q645" s="102"/>
      <c r="R645" s="164"/>
      <c r="S645" s="164"/>
      <c r="T645" s="164"/>
      <c r="U645" s="83"/>
      <c r="V645" s="84"/>
      <c r="W645" s="155"/>
      <c r="X645" s="156"/>
      <c r="Y645" s="156"/>
      <c r="Z645" s="156"/>
      <c r="AA645" s="157"/>
      <c r="AB645" s="161"/>
      <c r="AC645" s="162"/>
      <c r="AD645" s="162"/>
      <c r="AE645" s="162"/>
      <c r="AF645" s="163"/>
      <c r="AG645" s="60" t="str">
        <f t="shared" si="13"/>
        <v/>
      </c>
      <c r="AH645" s="61"/>
      <c r="AI645" s="61"/>
      <c r="AJ645" s="62"/>
      <c r="AK645" s="74" t="str">
        <f t="shared" si="10"/>
        <v/>
      </c>
      <c r="AL645" s="75"/>
      <c r="AM645" s="76"/>
      <c r="AN645" s="145"/>
      <c r="AO645" s="146"/>
      <c r="AP645" s="147"/>
      <c r="AT645" s="292"/>
      <c r="AU645" s="292"/>
      <c r="AV645" s="306"/>
      <c r="AW645" s="306"/>
      <c r="AX645" s="306"/>
      <c r="AZ645" s="29"/>
      <c r="BA645" s="32"/>
      <c r="BB645" s="32"/>
      <c r="BC645" s="32"/>
      <c r="BD645" s="32"/>
      <c r="BE645" s="32"/>
      <c r="BF645" s="32"/>
      <c r="BG645" s="32"/>
      <c r="BH645" s="32"/>
      <c r="BI645" s="32"/>
    </row>
    <row r="646" spans="5:61" ht="14.1" hidden="1" customHeight="1" x14ac:dyDescent="0.25">
      <c r="E646" s="148" t="str">
        <f>"7.2.1."&amp;TEXT(AZ646,"0")</f>
        <v>7.2.1.4</v>
      </c>
      <c r="F646" s="148"/>
      <c r="G646" s="148"/>
      <c r="H646" s="130" t="s">
        <v>152</v>
      </c>
      <c r="I646" s="131"/>
      <c r="J646" s="102" t="s">
        <v>153</v>
      </c>
      <c r="K646" s="102"/>
      <c r="L646" s="102"/>
      <c r="M646" s="102"/>
      <c r="N646" s="102"/>
      <c r="O646" s="102"/>
      <c r="P646" s="102"/>
      <c r="Q646" s="102"/>
      <c r="R646" s="171"/>
      <c r="S646" s="171"/>
      <c r="T646" s="171"/>
      <c r="U646" s="81" t="e">
        <f>R646/($AE$370*1000)</f>
        <v>#DIV/0!</v>
      </c>
      <c r="V646" s="82"/>
      <c r="W646" s="149" t="s">
        <v>332</v>
      </c>
      <c r="X646" s="150"/>
      <c r="Y646" s="150"/>
      <c r="Z646" s="150"/>
      <c r="AA646" s="151"/>
      <c r="AB646" s="268">
        <f>IF((1-AB648-AB650)&gt;1,1,1-AB648-AB650)</f>
        <v>1</v>
      </c>
      <c r="AC646" s="269"/>
      <c r="AD646" s="269"/>
      <c r="AE646" s="269"/>
      <c r="AF646" s="270"/>
      <c r="AG646" s="54">
        <f>IF(W646="","",IFERROR(R646*AB646*VLOOKUP(W646,$BA$626:$BD$632,4),0))</f>
        <v>0</v>
      </c>
      <c r="AH646" s="55"/>
      <c r="AI646" s="55"/>
      <c r="AJ646" s="56"/>
      <c r="AK646" s="63" t="str">
        <f t="shared" ref="AK646:AK651" si="14">IFERROR(VLOOKUP(W646,$BA$626:$BC$632,3),"")</f>
        <v>Гкал</v>
      </c>
      <c r="AL646" s="64"/>
      <c r="AM646" s="65"/>
      <c r="AN646" s="139">
        <f>IFERROR(AG648*VLOOKUP(W648,$BA$626:$BC$632,2),0)+IFERROR(AG646*VLOOKUP(W646,$BA$626:$BC$632,2),0)+IFERROR(AG650*VLOOKUP(W650,$BA$626:$BC$632,2),0)</f>
        <v>0</v>
      </c>
      <c r="AO646" s="140"/>
      <c r="AP646" s="141"/>
      <c r="AS646" s="24"/>
      <c r="AT646" s="292"/>
      <c r="AU646" s="292"/>
      <c r="AV646" s="305"/>
      <c r="AW646" s="305"/>
      <c r="AX646" s="305"/>
      <c r="AZ646" s="29">
        <f>AZ422</f>
        <v>4</v>
      </c>
      <c r="BA646" s="32"/>
      <c r="BB646" s="32"/>
      <c r="BC646" s="32"/>
      <c r="BD646" s="32"/>
      <c r="BE646" s="32"/>
      <c r="BF646" s="32"/>
      <c r="BG646" s="32"/>
      <c r="BH646" s="32"/>
      <c r="BI646" s="32"/>
    </row>
    <row r="647" spans="5:61" ht="14.1" hidden="1" customHeight="1" x14ac:dyDescent="0.25">
      <c r="E647" s="148"/>
      <c r="F647" s="148"/>
      <c r="G647" s="148"/>
      <c r="H647" s="132"/>
      <c r="I647" s="133"/>
      <c r="J647" s="102"/>
      <c r="K647" s="102"/>
      <c r="L647" s="102"/>
      <c r="M647" s="102"/>
      <c r="N647" s="102"/>
      <c r="O647" s="102"/>
      <c r="P647" s="102"/>
      <c r="Q647" s="102"/>
      <c r="R647" s="171"/>
      <c r="S647" s="171"/>
      <c r="T647" s="171"/>
      <c r="U647" s="165"/>
      <c r="V647" s="166"/>
      <c r="W647" s="155"/>
      <c r="X647" s="156"/>
      <c r="Y647" s="156"/>
      <c r="Z647" s="156"/>
      <c r="AA647" s="157"/>
      <c r="AB647" s="271">
        <f t="shared" ref="AB647" si="15">1-AB648-AB650</f>
        <v>1</v>
      </c>
      <c r="AC647" s="272"/>
      <c r="AD647" s="272"/>
      <c r="AE647" s="272"/>
      <c r="AF647" s="273"/>
      <c r="AG647" s="60" t="str">
        <f t="shared" ref="AG647" si="16">IF(W647="","",IFERROR(R647*AB647*VLOOKUP(W647,$BA$626:$BD$632,4),0))</f>
        <v/>
      </c>
      <c r="AH647" s="61"/>
      <c r="AI647" s="61"/>
      <c r="AJ647" s="62"/>
      <c r="AK647" s="66" t="str">
        <f t="shared" si="14"/>
        <v/>
      </c>
      <c r="AL647" s="67"/>
      <c r="AM647" s="68"/>
      <c r="AN647" s="142"/>
      <c r="AO647" s="143"/>
      <c r="AP647" s="144"/>
      <c r="AT647" s="292"/>
      <c r="AU647" s="292"/>
      <c r="AV647" s="305"/>
      <c r="AW647" s="305"/>
      <c r="AX647" s="305"/>
      <c r="AZ647" s="29"/>
      <c r="BA647" s="32"/>
      <c r="BB647" s="32"/>
      <c r="BC647" s="32"/>
      <c r="BD647" s="32"/>
      <c r="BE647" s="32"/>
      <c r="BF647" s="32"/>
      <c r="BG647" s="32"/>
      <c r="BH647" s="32"/>
      <c r="BI647" s="32"/>
    </row>
    <row r="648" spans="5:61" ht="14.1" hidden="1" customHeight="1" x14ac:dyDescent="0.25">
      <c r="E648" s="148"/>
      <c r="F648" s="148"/>
      <c r="G648" s="148"/>
      <c r="H648" s="132"/>
      <c r="I648" s="133"/>
      <c r="J648" s="102"/>
      <c r="K648" s="102"/>
      <c r="L648" s="102"/>
      <c r="M648" s="102"/>
      <c r="N648" s="102"/>
      <c r="O648" s="102"/>
      <c r="P648" s="102"/>
      <c r="Q648" s="102"/>
      <c r="R648" s="171"/>
      <c r="S648" s="171"/>
      <c r="T648" s="171"/>
      <c r="U648" s="165"/>
      <c r="V648" s="166"/>
      <c r="W648" s="149"/>
      <c r="X648" s="150"/>
      <c r="Y648" s="150"/>
      <c r="Z648" s="150"/>
      <c r="AA648" s="151"/>
      <c r="AB648" s="158">
        <v>0</v>
      </c>
      <c r="AC648" s="159"/>
      <c r="AD648" s="159"/>
      <c r="AE648" s="159"/>
      <c r="AF648" s="160"/>
      <c r="AG648" s="54" t="str">
        <f>IF(W648="","",IFERROR(R646*AB648*VLOOKUP(W648,$BA$626:$BD$632,4),0))</f>
        <v/>
      </c>
      <c r="AH648" s="55"/>
      <c r="AI648" s="55"/>
      <c r="AJ648" s="56"/>
      <c r="AK648" s="63" t="str">
        <f t="shared" si="14"/>
        <v/>
      </c>
      <c r="AL648" s="64"/>
      <c r="AM648" s="65"/>
      <c r="AN648" s="142"/>
      <c r="AO648" s="143"/>
      <c r="AP648" s="144"/>
      <c r="AT648" s="292"/>
      <c r="AU648" s="292"/>
      <c r="AV648" s="305"/>
      <c r="AW648" s="305"/>
      <c r="AX648" s="305"/>
      <c r="AZ648" s="29"/>
      <c r="BA648" s="32"/>
      <c r="BB648" s="32"/>
      <c r="BC648" s="32"/>
      <c r="BD648" s="32"/>
      <c r="BE648" s="32"/>
      <c r="BF648" s="32"/>
      <c r="BG648" s="32"/>
      <c r="BH648" s="32"/>
      <c r="BI648" s="32"/>
    </row>
    <row r="649" spans="5:61" ht="14.1" hidden="1" customHeight="1" x14ac:dyDescent="0.25">
      <c r="E649" s="148"/>
      <c r="F649" s="148"/>
      <c r="G649" s="148"/>
      <c r="H649" s="132"/>
      <c r="I649" s="133"/>
      <c r="J649" s="102"/>
      <c r="K649" s="102"/>
      <c r="L649" s="102"/>
      <c r="M649" s="102"/>
      <c r="N649" s="102"/>
      <c r="O649" s="102"/>
      <c r="P649" s="102"/>
      <c r="Q649" s="102"/>
      <c r="R649" s="171"/>
      <c r="S649" s="171"/>
      <c r="T649" s="171"/>
      <c r="U649" s="165"/>
      <c r="V649" s="166"/>
      <c r="W649" s="155"/>
      <c r="X649" s="156"/>
      <c r="Y649" s="156"/>
      <c r="Z649" s="156"/>
      <c r="AA649" s="157"/>
      <c r="AB649" s="161"/>
      <c r="AC649" s="162"/>
      <c r="AD649" s="162"/>
      <c r="AE649" s="162"/>
      <c r="AF649" s="163"/>
      <c r="AG649" s="60" t="str">
        <f t="shared" ref="AG649" si="17">IF(W649="","",IFERROR(R648*AB649*VLOOKUP(W649,$BA$626:$BD$632,4),0))</f>
        <v/>
      </c>
      <c r="AH649" s="61"/>
      <c r="AI649" s="61"/>
      <c r="AJ649" s="62"/>
      <c r="AK649" s="66" t="str">
        <f t="shared" si="14"/>
        <v/>
      </c>
      <c r="AL649" s="67"/>
      <c r="AM649" s="68"/>
      <c r="AN649" s="142"/>
      <c r="AO649" s="143"/>
      <c r="AP649" s="144"/>
      <c r="AT649" s="292"/>
      <c r="AU649" s="292"/>
      <c r="AV649" s="305"/>
      <c r="AW649" s="305"/>
      <c r="AX649" s="305"/>
      <c r="AZ649" s="29"/>
      <c r="BA649" s="32"/>
      <c r="BB649" s="32"/>
      <c r="BC649" s="32"/>
      <c r="BD649" s="32"/>
      <c r="BE649" s="32"/>
      <c r="BF649" s="32"/>
      <c r="BG649" s="32"/>
      <c r="BH649" s="32"/>
      <c r="BI649" s="32"/>
    </row>
    <row r="650" spans="5:61" ht="14.1" hidden="1" customHeight="1" x14ac:dyDescent="0.25">
      <c r="E650" s="148"/>
      <c r="F650" s="148"/>
      <c r="G650" s="148"/>
      <c r="H650" s="132"/>
      <c r="I650" s="133"/>
      <c r="J650" s="102"/>
      <c r="K650" s="102"/>
      <c r="L650" s="102"/>
      <c r="M650" s="102"/>
      <c r="N650" s="102"/>
      <c r="O650" s="102"/>
      <c r="P650" s="102"/>
      <c r="Q650" s="102"/>
      <c r="R650" s="171"/>
      <c r="S650" s="171"/>
      <c r="T650" s="171"/>
      <c r="U650" s="165"/>
      <c r="V650" s="166"/>
      <c r="W650" s="149"/>
      <c r="X650" s="150"/>
      <c r="Y650" s="150"/>
      <c r="Z650" s="150"/>
      <c r="AA650" s="151"/>
      <c r="AB650" s="158">
        <v>0</v>
      </c>
      <c r="AC650" s="159"/>
      <c r="AD650" s="159"/>
      <c r="AE650" s="159"/>
      <c r="AF650" s="160"/>
      <c r="AG650" s="54" t="str">
        <f>IF(W650="","",IFERROR(R646*AB650*VLOOKUP(W650,$BA$626:$BD$632,4),0))</f>
        <v/>
      </c>
      <c r="AH650" s="55"/>
      <c r="AI650" s="55"/>
      <c r="AJ650" s="56"/>
      <c r="AK650" s="63" t="str">
        <f t="shared" si="14"/>
        <v/>
      </c>
      <c r="AL650" s="64"/>
      <c r="AM650" s="65"/>
      <c r="AN650" s="142"/>
      <c r="AO650" s="143"/>
      <c r="AP650" s="144"/>
      <c r="AT650" s="292"/>
      <c r="AU650" s="292"/>
      <c r="AV650" s="305"/>
      <c r="AW650" s="305"/>
      <c r="AX650" s="305"/>
      <c r="AZ650" s="29"/>
      <c r="BA650" s="32"/>
      <c r="BB650" s="32"/>
      <c r="BC650" s="32"/>
      <c r="BD650" s="32"/>
      <c r="BE650" s="32"/>
      <c r="BF650" s="32"/>
      <c r="BG650" s="32"/>
      <c r="BH650" s="32"/>
      <c r="BI650" s="32"/>
    </row>
    <row r="651" spans="5:61" ht="14.1" hidden="1" customHeight="1" x14ac:dyDescent="0.25">
      <c r="E651" s="148"/>
      <c r="F651" s="148"/>
      <c r="G651" s="148"/>
      <c r="H651" s="134"/>
      <c r="I651" s="135"/>
      <c r="J651" s="102"/>
      <c r="K651" s="102"/>
      <c r="L651" s="102"/>
      <c r="M651" s="102"/>
      <c r="N651" s="102"/>
      <c r="O651" s="102"/>
      <c r="P651" s="102"/>
      <c r="Q651" s="102"/>
      <c r="R651" s="171"/>
      <c r="S651" s="171"/>
      <c r="T651" s="171"/>
      <c r="U651" s="83"/>
      <c r="V651" s="84"/>
      <c r="W651" s="155"/>
      <c r="X651" s="156"/>
      <c r="Y651" s="156"/>
      <c r="Z651" s="156"/>
      <c r="AA651" s="157"/>
      <c r="AB651" s="161"/>
      <c r="AC651" s="162"/>
      <c r="AD651" s="162"/>
      <c r="AE651" s="162"/>
      <c r="AF651" s="163"/>
      <c r="AG651" s="60" t="str">
        <f t="shared" ref="AG651" si="18">IF(W651="","",IFERROR(R649*AB651*VLOOKUP(W651,$BA$626:$BD$632,4),0))</f>
        <v/>
      </c>
      <c r="AH651" s="61"/>
      <c r="AI651" s="61"/>
      <c r="AJ651" s="62"/>
      <c r="AK651" s="66" t="str">
        <f t="shared" si="14"/>
        <v/>
      </c>
      <c r="AL651" s="67"/>
      <c r="AM651" s="68"/>
      <c r="AN651" s="145"/>
      <c r="AO651" s="146"/>
      <c r="AP651" s="147"/>
      <c r="AT651" s="292"/>
      <c r="AU651" s="292"/>
      <c r="AV651" s="305"/>
      <c r="AW651" s="305"/>
      <c r="AX651" s="305"/>
      <c r="AZ651" s="29"/>
      <c r="BA651" s="32"/>
      <c r="BB651" s="32"/>
      <c r="BC651" s="32"/>
      <c r="BD651" s="32"/>
      <c r="BE651" s="32"/>
      <c r="BF651" s="32"/>
      <c r="BG651" s="32"/>
      <c r="BH651" s="32"/>
      <c r="BI651" s="32"/>
    </row>
    <row r="652" spans="5:61" ht="14.1" hidden="1" customHeight="1" x14ac:dyDescent="0.25">
      <c r="E652" s="148" t="str">
        <f>"7.2.1."&amp;TEXT(AZ652,"0")</f>
        <v>7.2.1.5</v>
      </c>
      <c r="F652" s="148"/>
      <c r="G652" s="148"/>
      <c r="H652" s="130" t="s">
        <v>154</v>
      </c>
      <c r="I652" s="131"/>
      <c r="J652" s="102" t="s">
        <v>156</v>
      </c>
      <c r="K652" s="102"/>
      <c r="L652" s="102"/>
      <c r="M652" s="102"/>
      <c r="N652" s="102"/>
      <c r="O652" s="102"/>
      <c r="P652" s="102"/>
      <c r="Q652" s="102"/>
      <c r="R652" s="171"/>
      <c r="S652" s="171"/>
      <c r="T652" s="171"/>
      <c r="U652" s="81" t="e">
        <f>R652/($AE$370*1000)</f>
        <v>#DIV/0!</v>
      </c>
      <c r="V652" s="82"/>
      <c r="W652" s="149" t="s">
        <v>332</v>
      </c>
      <c r="X652" s="150"/>
      <c r="Y652" s="150"/>
      <c r="Z652" s="150"/>
      <c r="AA652" s="151"/>
      <c r="AB652" s="268">
        <f>IF((1-AB654-AB656)&gt;1,1,1-AB654-AB656)</f>
        <v>1</v>
      </c>
      <c r="AC652" s="269"/>
      <c r="AD652" s="269"/>
      <c r="AE652" s="269"/>
      <c r="AF652" s="270"/>
      <c r="AG652" s="54">
        <f>IF(W652="","",IFERROR(R652*AB652*VLOOKUP(W652,$BA$626:$BD$632,4),0))</f>
        <v>0</v>
      </c>
      <c r="AH652" s="55"/>
      <c r="AI652" s="55"/>
      <c r="AJ652" s="56"/>
      <c r="AK652" s="63" t="str">
        <f t="shared" ref="AK652:AK657" si="19">IFERROR(VLOOKUP(W652,$BA$626:$BC$632,3),"")</f>
        <v>Гкал</v>
      </c>
      <c r="AL652" s="64"/>
      <c r="AM652" s="65"/>
      <c r="AN652" s="139">
        <f>IFERROR(AG652*VLOOKUP(W652,$BA$626:$BC$632,2),0)+IFERROR(AG654*VLOOKUP(W654,$BA$626:$BC$632,2),0)+IFERROR(AG656*VLOOKUP(W656,$BA$626:$BC$632,2),0)</f>
        <v>0</v>
      </c>
      <c r="AO652" s="140"/>
      <c r="AP652" s="141"/>
      <c r="AS652" s="24"/>
      <c r="AT652" s="292"/>
      <c r="AU652" s="292"/>
      <c r="AV652" s="305"/>
      <c r="AW652" s="305"/>
      <c r="AX652" s="305"/>
      <c r="AZ652" s="29">
        <f>AZ428</f>
        <v>5</v>
      </c>
      <c r="BA652" s="32"/>
      <c r="BB652" s="32"/>
      <c r="BC652" s="32"/>
      <c r="BD652" s="32"/>
      <c r="BE652" s="32"/>
      <c r="BF652" s="32"/>
      <c r="BG652" s="32"/>
      <c r="BH652" s="32"/>
      <c r="BI652" s="32"/>
    </row>
    <row r="653" spans="5:61" ht="14.1" hidden="1" customHeight="1" x14ac:dyDescent="0.25">
      <c r="E653" s="148"/>
      <c r="F653" s="148"/>
      <c r="G653" s="148"/>
      <c r="H653" s="132"/>
      <c r="I653" s="133"/>
      <c r="J653" s="102"/>
      <c r="K653" s="102"/>
      <c r="L653" s="102"/>
      <c r="M653" s="102"/>
      <c r="N653" s="102"/>
      <c r="O653" s="102"/>
      <c r="P653" s="102"/>
      <c r="Q653" s="102"/>
      <c r="R653" s="171"/>
      <c r="S653" s="171"/>
      <c r="T653" s="171"/>
      <c r="U653" s="165"/>
      <c r="V653" s="166"/>
      <c r="W653" s="155"/>
      <c r="X653" s="156"/>
      <c r="Y653" s="156"/>
      <c r="Z653" s="156"/>
      <c r="AA653" s="157"/>
      <c r="AB653" s="271">
        <f t="shared" ref="AB653" si="20">1-AB654-AB656</f>
        <v>1</v>
      </c>
      <c r="AC653" s="272"/>
      <c r="AD653" s="272"/>
      <c r="AE653" s="272"/>
      <c r="AF653" s="273"/>
      <c r="AG653" s="60" t="str">
        <f t="shared" ref="AG653" si="21">IF(W653="","",IFERROR(R653*AB653*VLOOKUP(W653,$BA$626:$BD$632,4),0))</f>
        <v/>
      </c>
      <c r="AH653" s="61"/>
      <c r="AI653" s="61"/>
      <c r="AJ653" s="62"/>
      <c r="AK653" s="66" t="str">
        <f t="shared" si="19"/>
        <v/>
      </c>
      <c r="AL653" s="67"/>
      <c r="AM653" s="68"/>
      <c r="AN653" s="142"/>
      <c r="AO653" s="143"/>
      <c r="AP653" s="144"/>
      <c r="AT653" s="292"/>
      <c r="AU653" s="292"/>
      <c r="AV653" s="305"/>
      <c r="AW653" s="305"/>
      <c r="AX653" s="305"/>
      <c r="AZ653" s="29"/>
      <c r="BA653" s="32"/>
      <c r="BB653" s="32"/>
      <c r="BC653" s="32"/>
      <c r="BD653" s="32"/>
      <c r="BE653" s="32"/>
      <c r="BF653" s="32"/>
      <c r="BG653" s="32"/>
      <c r="BH653" s="32"/>
      <c r="BI653" s="32"/>
    </row>
    <row r="654" spans="5:61" ht="14.1" hidden="1" customHeight="1" x14ac:dyDescent="0.25">
      <c r="E654" s="148"/>
      <c r="F654" s="148"/>
      <c r="G654" s="148"/>
      <c r="H654" s="132"/>
      <c r="I654" s="133"/>
      <c r="J654" s="102"/>
      <c r="K654" s="102"/>
      <c r="L654" s="102"/>
      <c r="M654" s="102"/>
      <c r="N654" s="102"/>
      <c r="O654" s="102"/>
      <c r="P654" s="102"/>
      <c r="Q654" s="102"/>
      <c r="R654" s="171"/>
      <c r="S654" s="171"/>
      <c r="T654" s="171"/>
      <c r="U654" s="165"/>
      <c r="V654" s="166"/>
      <c r="W654" s="149" t="s">
        <v>266</v>
      </c>
      <c r="X654" s="150"/>
      <c r="Y654" s="150"/>
      <c r="Z654" s="150"/>
      <c r="AA654" s="151"/>
      <c r="AB654" s="158">
        <v>0</v>
      </c>
      <c r="AC654" s="159"/>
      <c r="AD654" s="159"/>
      <c r="AE654" s="159"/>
      <c r="AF654" s="160"/>
      <c r="AG654" s="54">
        <f>IF(W654="","",IFERROR(R652*AB654*VLOOKUP(W654,$BA$626:$BD$632,4),0))</f>
        <v>0</v>
      </c>
      <c r="AH654" s="55"/>
      <c r="AI654" s="55"/>
      <c r="AJ654" s="56"/>
      <c r="AK654" s="63" t="str">
        <f t="shared" si="19"/>
        <v>м³</v>
      </c>
      <c r="AL654" s="64"/>
      <c r="AM654" s="65"/>
      <c r="AN654" s="142"/>
      <c r="AO654" s="143"/>
      <c r="AP654" s="144"/>
      <c r="AT654" s="292"/>
      <c r="AU654" s="292"/>
      <c r="AV654" s="305"/>
      <c r="AW654" s="305"/>
      <c r="AX654" s="305"/>
      <c r="AZ654" s="29"/>
      <c r="BA654" s="32"/>
      <c r="BB654" s="32"/>
      <c r="BC654" s="32"/>
      <c r="BD654" s="32"/>
      <c r="BE654" s="32"/>
      <c r="BF654" s="32"/>
      <c r="BG654" s="32"/>
      <c r="BH654" s="32"/>
      <c r="BI654" s="32"/>
    </row>
    <row r="655" spans="5:61" ht="14.1" hidden="1" customHeight="1" x14ac:dyDescent="0.25">
      <c r="E655" s="148"/>
      <c r="F655" s="148"/>
      <c r="G655" s="148"/>
      <c r="H655" s="132"/>
      <c r="I655" s="133"/>
      <c r="J655" s="102"/>
      <c r="K655" s="102"/>
      <c r="L655" s="102"/>
      <c r="M655" s="102"/>
      <c r="N655" s="102"/>
      <c r="O655" s="102"/>
      <c r="P655" s="102"/>
      <c r="Q655" s="102"/>
      <c r="R655" s="171"/>
      <c r="S655" s="171"/>
      <c r="T655" s="171"/>
      <c r="U655" s="165"/>
      <c r="V655" s="166"/>
      <c r="W655" s="155"/>
      <c r="X655" s="156"/>
      <c r="Y655" s="156"/>
      <c r="Z655" s="156"/>
      <c r="AA655" s="157"/>
      <c r="AB655" s="161"/>
      <c r="AC655" s="162"/>
      <c r="AD655" s="162"/>
      <c r="AE655" s="162"/>
      <c r="AF655" s="163"/>
      <c r="AG655" s="60" t="str">
        <f t="shared" ref="AG655" si="22">IF(W655="","",IFERROR(R654*AB655*VLOOKUP(W655,$BA$626:$BD$632,4),0))</f>
        <v/>
      </c>
      <c r="AH655" s="61"/>
      <c r="AI655" s="61"/>
      <c r="AJ655" s="62"/>
      <c r="AK655" s="66" t="str">
        <f t="shared" si="19"/>
        <v/>
      </c>
      <c r="AL655" s="67"/>
      <c r="AM655" s="68"/>
      <c r="AN655" s="142"/>
      <c r="AO655" s="143"/>
      <c r="AP655" s="144"/>
      <c r="AT655" s="292"/>
      <c r="AU655" s="292"/>
      <c r="AV655" s="305"/>
      <c r="AW655" s="305"/>
      <c r="AX655" s="305"/>
      <c r="AZ655" s="29"/>
      <c r="BA655" s="32"/>
      <c r="BB655" s="32"/>
      <c r="BC655" s="32"/>
      <c r="BD655" s="32"/>
      <c r="BE655" s="32"/>
      <c r="BF655" s="32"/>
      <c r="BG655" s="32"/>
      <c r="BH655" s="32"/>
      <c r="BI655" s="32"/>
    </row>
    <row r="656" spans="5:61" ht="14.1" hidden="1" customHeight="1" x14ac:dyDescent="0.25">
      <c r="E656" s="148"/>
      <c r="F656" s="148"/>
      <c r="G656" s="148"/>
      <c r="H656" s="132"/>
      <c r="I656" s="133"/>
      <c r="J656" s="102"/>
      <c r="K656" s="102"/>
      <c r="L656" s="102"/>
      <c r="M656" s="102"/>
      <c r="N656" s="102"/>
      <c r="O656" s="102"/>
      <c r="P656" s="102"/>
      <c r="Q656" s="102"/>
      <c r="R656" s="171"/>
      <c r="S656" s="171"/>
      <c r="T656" s="171"/>
      <c r="U656" s="165"/>
      <c r="V656" s="166"/>
      <c r="W656" s="149"/>
      <c r="X656" s="150"/>
      <c r="Y656" s="150"/>
      <c r="Z656" s="150"/>
      <c r="AA656" s="151"/>
      <c r="AB656" s="158">
        <v>0</v>
      </c>
      <c r="AC656" s="159"/>
      <c r="AD656" s="159"/>
      <c r="AE656" s="159"/>
      <c r="AF656" s="160"/>
      <c r="AG656" s="54" t="str">
        <f>IF(W656="","",IFERROR(R652*AB656*VLOOKUP(W656,$BA$626:$BD$632,4),0))</f>
        <v/>
      </c>
      <c r="AH656" s="55"/>
      <c r="AI656" s="55"/>
      <c r="AJ656" s="56"/>
      <c r="AK656" s="63" t="str">
        <f t="shared" si="19"/>
        <v/>
      </c>
      <c r="AL656" s="64"/>
      <c r="AM656" s="65"/>
      <c r="AN656" s="142"/>
      <c r="AO656" s="143"/>
      <c r="AP656" s="144"/>
      <c r="AT656" s="292"/>
      <c r="AU656" s="292"/>
      <c r="AV656" s="305"/>
      <c r="AW656" s="305"/>
      <c r="AX656" s="305"/>
      <c r="AZ656" s="29"/>
      <c r="BA656" s="32"/>
      <c r="BB656" s="32"/>
      <c r="BC656" s="32"/>
      <c r="BD656" s="32"/>
      <c r="BE656" s="32"/>
      <c r="BF656" s="32"/>
      <c r="BG656" s="32"/>
      <c r="BH656" s="32"/>
      <c r="BI656" s="32"/>
    </row>
    <row r="657" spans="5:61" ht="14.1" hidden="1" customHeight="1" x14ac:dyDescent="0.25">
      <c r="E657" s="148"/>
      <c r="F657" s="148"/>
      <c r="G657" s="148"/>
      <c r="H657" s="134"/>
      <c r="I657" s="135"/>
      <c r="J657" s="102"/>
      <c r="K657" s="102"/>
      <c r="L657" s="102"/>
      <c r="M657" s="102"/>
      <c r="N657" s="102"/>
      <c r="O657" s="102"/>
      <c r="P657" s="102"/>
      <c r="Q657" s="102"/>
      <c r="R657" s="171"/>
      <c r="S657" s="171"/>
      <c r="T657" s="171"/>
      <c r="U657" s="83"/>
      <c r="V657" s="84"/>
      <c r="W657" s="155"/>
      <c r="X657" s="156"/>
      <c r="Y657" s="156"/>
      <c r="Z657" s="156"/>
      <c r="AA657" s="157"/>
      <c r="AB657" s="161"/>
      <c r="AC657" s="162"/>
      <c r="AD657" s="162"/>
      <c r="AE657" s="162"/>
      <c r="AF657" s="163"/>
      <c r="AG657" s="60" t="str">
        <f t="shared" ref="AG657" si="23">IF(W657="","",IFERROR(R655*AB657*VLOOKUP(W657,$BA$626:$BD$632,4),0))</f>
        <v/>
      </c>
      <c r="AH657" s="61"/>
      <c r="AI657" s="61"/>
      <c r="AJ657" s="62"/>
      <c r="AK657" s="66" t="str">
        <f t="shared" si="19"/>
        <v/>
      </c>
      <c r="AL657" s="67"/>
      <c r="AM657" s="68"/>
      <c r="AN657" s="145"/>
      <c r="AO657" s="146"/>
      <c r="AP657" s="147"/>
      <c r="AT657" s="292"/>
      <c r="AU657" s="292"/>
      <c r="AV657" s="305"/>
      <c r="AW657" s="305"/>
      <c r="AX657" s="305"/>
      <c r="AZ657" s="29"/>
      <c r="BA657" s="32"/>
      <c r="BB657" s="32"/>
      <c r="BC657" s="32"/>
      <c r="BD657" s="32"/>
      <c r="BE657" s="32"/>
      <c r="BF657" s="32"/>
      <c r="BG657" s="32"/>
      <c r="BH657" s="32"/>
      <c r="BI657" s="32"/>
    </row>
    <row r="658" spans="5:61" ht="14.1" hidden="1" customHeight="1" collapsed="1" x14ac:dyDescent="0.25">
      <c r="E658" s="148" t="str">
        <f>"7.2.1."&amp;TEXT(AZ658,"0")</f>
        <v>7.2.1.6</v>
      </c>
      <c r="F658" s="148"/>
      <c r="G658" s="148"/>
      <c r="H658" s="130" t="s">
        <v>155</v>
      </c>
      <c r="I658" s="131"/>
      <c r="J658" s="102" t="s">
        <v>157</v>
      </c>
      <c r="K658" s="102"/>
      <c r="L658" s="102"/>
      <c r="M658" s="102"/>
      <c r="N658" s="102"/>
      <c r="O658" s="102"/>
      <c r="P658" s="102"/>
      <c r="Q658" s="102"/>
      <c r="R658" s="171"/>
      <c r="S658" s="171"/>
      <c r="T658" s="171"/>
      <c r="U658" s="81" t="e">
        <f>R658/($AE$370*1000)</f>
        <v>#DIV/0!</v>
      </c>
      <c r="V658" s="82"/>
      <c r="W658" s="149" t="s">
        <v>332</v>
      </c>
      <c r="X658" s="150"/>
      <c r="Y658" s="150"/>
      <c r="Z658" s="150"/>
      <c r="AA658" s="151"/>
      <c r="AB658" s="268">
        <f>IF((1-AB660-AB663)&gt;1,1,1-AB660-AB663)</f>
        <v>1</v>
      </c>
      <c r="AC658" s="269"/>
      <c r="AD658" s="269"/>
      <c r="AE658" s="269"/>
      <c r="AF658" s="270"/>
      <c r="AG658" s="54">
        <f>IF(W658="","",IFERROR(R658*AB658*VLOOKUP(W658,$BA$626:$BD$632,4),0))</f>
        <v>0</v>
      </c>
      <c r="AH658" s="55"/>
      <c r="AI658" s="55"/>
      <c r="AJ658" s="56"/>
      <c r="AK658" s="63" t="str">
        <f t="shared" ref="AK658:AK664" si="24">IFERROR(VLOOKUP(W658,$BA$626:$BC$632,3),"")</f>
        <v>Гкал</v>
      </c>
      <c r="AL658" s="64"/>
      <c r="AM658" s="65"/>
      <c r="AN658" s="139">
        <f>IFERROR(AG658*VLOOKUP(W658,$BA$626:$BC$632,2),0)+IFERROR(AG660*VLOOKUP(W660,$BA$626:$BC$632,2),0)+IFERROR(AG663*VLOOKUP(W663,$BA$626:$BC$632,2),0)</f>
        <v>0</v>
      </c>
      <c r="AO658" s="140"/>
      <c r="AP658" s="141"/>
      <c r="AS658" s="24"/>
      <c r="AT658" s="292"/>
      <c r="AU658" s="292"/>
      <c r="AV658" s="305"/>
      <c r="AW658" s="305"/>
      <c r="AX658" s="305"/>
      <c r="AZ658" s="29">
        <f>AZ434</f>
        <v>6</v>
      </c>
      <c r="BA658" s="32"/>
      <c r="BB658" s="32"/>
      <c r="BC658" s="32"/>
      <c r="BD658" s="32"/>
      <c r="BE658" s="32"/>
      <c r="BF658" s="32"/>
      <c r="BG658" s="32"/>
      <c r="BH658" s="32"/>
      <c r="BI658" s="32"/>
    </row>
    <row r="659" spans="5:61" ht="14.1" hidden="1" customHeight="1" x14ac:dyDescent="0.25">
      <c r="E659" s="148"/>
      <c r="F659" s="148"/>
      <c r="G659" s="148"/>
      <c r="H659" s="132"/>
      <c r="I659" s="133"/>
      <c r="J659" s="102"/>
      <c r="K659" s="102"/>
      <c r="L659" s="102"/>
      <c r="M659" s="102"/>
      <c r="N659" s="102"/>
      <c r="O659" s="102"/>
      <c r="P659" s="102"/>
      <c r="Q659" s="102"/>
      <c r="R659" s="171"/>
      <c r="S659" s="171"/>
      <c r="T659" s="171"/>
      <c r="U659" s="165"/>
      <c r="V659" s="166"/>
      <c r="W659" s="155"/>
      <c r="X659" s="156"/>
      <c r="Y659" s="156"/>
      <c r="Z659" s="156"/>
      <c r="AA659" s="157"/>
      <c r="AB659" s="271">
        <f t="shared" ref="AB659" si="25">1-AB660-AB662</f>
        <v>1</v>
      </c>
      <c r="AC659" s="272"/>
      <c r="AD659" s="272"/>
      <c r="AE659" s="272"/>
      <c r="AF659" s="273"/>
      <c r="AG659" s="60" t="str">
        <f t="shared" ref="AG659" si="26">IF(W659="","",IFERROR(R659*AB659*VLOOKUP(W659,$BA$626:$BD$632,4),0))</f>
        <v/>
      </c>
      <c r="AH659" s="61"/>
      <c r="AI659" s="61"/>
      <c r="AJ659" s="62"/>
      <c r="AK659" s="66" t="str">
        <f t="shared" si="24"/>
        <v/>
      </c>
      <c r="AL659" s="67"/>
      <c r="AM659" s="68"/>
      <c r="AN659" s="142"/>
      <c r="AO659" s="143"/>
      <c r="AP659" s="144"/>
      <c r="AT659" s="292"/>
      <c r="AU659" s="292"/>
      <c r="AV659" s="305"/>
      <c r="AW659" s="305"/>
      <c r="AX659" s="305"/>
      <c r="AZ659" s="29"/>
      <c r="BA659" s="32"/>
      <c r="BB659" s="32"/>
      <c r="BC659" s="32"/>
      <c r="BD659" s="32"/>
      <c r="BE659" s="32"/>
      <c r="BF659" s="32"/>
      <c r="BG659" s="32"/>
      <c r="BH659" s="32"/>
      <c r="BI659" s="32"/>
    </row>
    <row r="660" spans="5:61" ht="14.1" hidden="1" customHeight="1" x14ac:dyDescent="0.25">
      <c r="E660" s="148"/>
      <c r="F660" s="148"/>
      <c r="G660" s="148"/>
      <c r="H660" s="132"/>
      <c r="I660" s="133"/>
      <c r="J660" s="102"/>
      <c r="K660" s="102"/>
      <c r="L660" s="102"/>
      <c r="M660" s="102"/>
      <c r="N660" s="102"/>
      <c r="O660" s="102"/>
      <c r="P660" s="102"/>
      <c r="Q660" s="102"/>
      <c r="R660" s="171"/>
      <c r="S660" s="171"/>
      <c r="T660" s="171"/>
      <c r="U660" s="165"/>
      <c r="V660" s="166"/>
      <c r="W660" s="149" t="s">
        <v>266</v>
      </c>
      <c r="X660" s="150"/>
      <c r="Y660" s="150"/>
      <c r="Z660" s="150"/>
      <c r="AA660" s="151"/>
      <c r="AB660" s="158">
        <v>0</v>
      </c>
      <c r="AC660" s="159"/>
      <c r="AD660" s="159"/>
      <c r="AE660" s="159"/>
      <c r="AF660" s="160"/>
      <c r="AG660" s="54">
        <f>IF(W660="","",IFERROR(R658*AB660*VLOOKUP(W660,$BA$626:$BD$632,4),0))</f>
        <v>0</v>
      </c>
      <c r="AH660" s="55"/>
      <c r="AI660" s="55"/>
      <c r="AJ660" s="56"/>
      <c r="AK660" s="63" t="str">
        <f t="shared" si="24"/>
        <v>м³</v>
      </c>
      <c r="AL660" s="64"/>
      <c r="AM660" s="65"/>
      <c r="AN660" s="142"/>
      <c r="AO660" s="143"/>
      <c r="AP660" s="144"/>
      <c r="AT660" s="292"/>
      <c r="AU660" s="292"/>
      <c r="AV660" s="305"/>
      <c r="AW660" s="305"/>
      <c r="AX660" s="305"/>
      <c r="AZ660" s="29"/>
      <c r="BA660" s="32"/>
      <c r="BB660" s="32"/>
      <c r="BC660" s="32"/>
      <c r="BD660" s="32"/>
      <c r="BE660" s="32"/>
      <c r="BF660" s="32"/>
      <c r="BG660" s="32"/>
      <c r="BH660" s="32"/>
      <c r="BI660" s="32"/>
    </row>
    <row r="661" spans="5:61" ht="14.1" hidden="1" customHeight="1" x14ac:dyDescent="0.25">
      <c r="E661" s="148"/>
      <c r="F661" s="148"/>
      <c r="G661" s="148"/>
      <c r="H661" s="132"/>
      <c r="I661" s="133"/>
      <c r="J661" s="102"/>
      <c r="K661" s="102"/>
      <c r="L661" s="102"/>
      <c r="M661" s="102"/>
      <c r="N661" s="102"/>
      <c r="O661" s="102"/>
      <c r="P661" s="102"/>
      <c r="Q661" s="102"/>
      <c r="R661" s="171"/>
      <c r="S661" s="171"/>
      <c r="T661" s="171"/>
      <c r="U661" s="165"/>
      <c r="V661" s="166"/>
      <c r="W661" s="152"/>
      <c r="X661" s="153"/>
      <c r="Y661" s="153"/>
      <c r="Z661" s="153"/>
      <c r="AA661" s="154"/>
      <c r="AB661" s="274"/>
      <c r="AC661" s="275"/>
      <c r="AD661" s="275"/>
      <c r="AE661" s="275"/>
      <c r="AF661" s="276"/>
      <c r="AG661" s="57" t="str">
        <f t="shared" ref="AG661:AG662" si="27">IF(W661="","",IFERROR(R660*AB661*VLOOKUP(W661,$BA$626:$BD$632,4),0))</f>
        <v/>
      </c>
      <c r="AH661" s="58"/>
      <c r="AI661" s="58"/>
      <c r="AJ661" s="59"/>
      <c r="AK661" s="74" t="str">
        <f t="shared" si="24"/>
        <v/>
      </c>
      <c r="AL661" s="75"/>
      <c r="AM661" s="76"/>
      <c r="AN661" s="142"/>
      <c r="AO661" s="143"/>
      <c r="AP661" s="144"/>
      <c r="AT661" s="292"/>
      <c r="AU661" s="292"/>
      <c r="AV661" s="305"/>
      <c r="AW661" s="305"/>
      <c r="AX661" s="305"/>
      <c r="AZ661" s="29"/>
      <c r="BA661" s="32"/>
      <c r="BB661" s="32"/>
      <c r="BC661" s="32"/>
      <c r="BD661" s="32"/>
      <c r="BE661" s="32"/>
      <c r="BF661" s="32"/>
      <c r="BG661" s="32"/>
      <c r="BH661" s="32"/>
      <c r="BI661" s="32"/>
    </row>
    <row r="662" spans="5:61" ht="14.1" hidden="1" customHeight="1" x14ac:dyDescent="0.25">
      <c r="E662" s="148"/>
      <c r="F662" s="148"/>
      <c r="G662" s="148"/>
      <c r="H662" s="132"/>
      <c r="I662" s="133"/>
      <c r="J662" s="102"/>
      <c r="K662" s="102"/>
      <c r="L662" s="102"/>
      <c r="M662" s="102"/>
      <c r="N662" s="102"/>
      <c r="O662" s="102"/>
      <c r="P662" s="102"/>
      <c r="Q662" s="102"/>
      <c r="R662" s="171"/>
      <c r="S662" s="171"/>
      <c r="T662" s="171"/>
      <c r="U662" s="165"/>
      <c r="V662" s="166"/>
      <c r="W662" s="155"/>
      <c r="X662" s="156"/>
      <c r="Y662" s="156"/>
      <c r="Z662" s="156"/>
      <c r="AA662" s="157"/>
      <c r="AB662" s="161"/>
      <c r="AC662" s="162"/>
      <c r="AD662" s="162"/>
      <c r="AE662" s="162"/>
      <c r="AF662" s="163"/>
      <c r="AG662" s="60" t="str">
        <f t="shared" si="27"/>
        <v/>
      </c>
      <c r="AH662" s="61"/>
      <c r="AI662" s="61"/>
      <c r="AJ662" s="62"/>
      <c r="AK662" s="74" t="str">
        <f t="shared" si="24"/>
        <v/>
      </c>
      <c r="AL662" s="75"/>
      <c r="AM662" s="76"/>
      <c r="AN662" s="142"/>
      <c r="AO662" s="143"/>
      <c r="AP662" s="144"/>
      <c r="AT662" s="292"/>
      <c r="AU662" s="292"/>
      <c r="AV662" s="305"/>
      <c r="AW662" s="305"/>
      <c r="AX662" s="305"/>
      <c r="AZ662" s="29"/>
      <c r="BA662" s="32"/>
      <c r="BB662" s="32"/>
      <c r="BC662" s="32"/>
      <c r="BD662" s="32"/>
      <c r="BE662" s="32"/>
      <c r="BF662" s="32"/>
      <c r="BG662" s="32"/>
      <c r="BH662" s="32"/>
      <c r="BI662" s="32"/>
    </row>
    <row r="663" spans="5:61" ht="14.1" hidden="1" customHeight="1" x14ac:dyDescent="0.25">
      <c r="E663" s="148"/>
      <c r="F663" s="148"/>
      <c r="G663" s="148"/>
      <c r="H663" s="132"/>
      <c r="I663" s="133"/>
      <c r="J663" s="102"/>
      <c r="K663" s="102"/>
      <c r="L663" s="102"/>
      <c r="M663" s="102"/>
      <c r="N663" s="102"/>
      <c r="O663" s="102"/>
      <c r="P663" s="102"/>
      <c r="Q663" s="102"/>
      <c r="R663" s="171"/>
      <c r="S663" s="171"/>
      <c r="T663" s="171"/>
      <c r="U663" s="165"/>
      <c r="V663" s="166"/>
      <c r="W663" s="149"/>
      <c r="X663" s="150"/>
      <c r="Y663" s="150"/>
      <c r="Z663" s="150"/>
      <c r="AA663" s="151"/>
      <c r="AB663" s="158">
        <v>0</v>
      </c>
      <c r="AC663" s="159"/>
      <c r="AD663" s="159"/>
      <c r="AE663" s="159"/>
      <c r="AF663" s="160"/>
      <c r="AG663" s="54" t="str">
        <f>IF(W663="","",IFERROR(R658*AB663*VLOOKUP(W663,$BA$626:$BD$632,4),0))</f>
        <v/>
      </c>
      <c r="AH663" s="55"/>
      <c r="AI663" s="55"/>
      <c r="AJ663" s="56"/>
      <c r="AK663" s="63" t="str">
        <f t="shared" si="24"/>
        <v/>
      </c>
      <c r="AL663" s="64"/>
      <c r="AM663" s="65"/>
      <c r="AN663" s="142"/>
      <c r="AO663" s="143"/>
      <c r="AP663" s="144"/>
      <c r="AT663" s="292"/>
      <c r="AU663" s="292"/>
      <c r="AV663" s="305"/>
      <c r="AW663" s="305"/>
      <c r="AX663" s="305"/>
      <c r="AZ663" s="29"/>
      <c r="BA663" s="32"/>
      <c r="BB663" s="32"/>
      <c r="BC663" s="32"/>
      <c r="BD663" s="32"/>
      <c r="BE663" s="32"/>
      <c r="BF663" s="32"/>
      <c r="BG663" s="32"/>
      <c r="BH663" s="32"/>
      <c r="BI663" s="32"/>
    </row>
    <row r="664" spans="5:61" ht="14.1" hidden="1" customHeight="1" x14ac:dyDescent="0.25">
      <c r="E664" s="148"/>
      <c r="F664" s="148"/>
      <c r="G664" s="148"/>
      <c r="H664" s="134"/>
      <c r="I664" s="135"/>
      <c r="J664" s="102"/>
      <c r="K664" s="102"/>
      <c r="L664" s="102"/>
      <c r="M664" s="102"/>
      <c r="N664" s="102"/>
      <c r="O664" s="102"/>
      <c r="P664" s="102"/>
      <c r="Q664" s="102"/>
      <c r="R664" s="171"/>
      <c r="S664" s="171"/>
      <c r="T664" s="171"/>
      <c r="U664" s="83"/>
      <c r="V664" s="84"/>
      <c r="W664" s="155"/>
      <c r="X664" s="156"/>
      <c r="Y664" s="156"/>
      <c r="Z664" s="156"/>
      <c r="AA664" s="157"/>
      <c r="AB664" s="161"/>
      <c r="AC664" s="162"/>
      <c r="AD664" s="162"/>
      <c r="AE664" s="162"/>
      <c r="AF664" s="163"/>
      <c r="AG664" s="60" t="str">
        <f t="shared" ref="AG664" si="28">IF(W664="","",IFERROR(R662*AB664*VLOOKUP(W664,$BA$626:$BD$632,4),0))</f>
        <v/>
      </c>
      <c r="AH664" s="61"/>
      <c r="AI664" s="61"/>
      <c r="AJ664" s="62"/>
      <c r="AK664" s="66" t="str">
        <f t="shared" si="24"/>
        <v/>
      </c>
      <c r="AL664" s="67"/>
      <c r="AM664" s="68"/>
      <c r="AN664" s="145"/>
      <c r="AO664" s="146"/>
      <c r="AP664" s="147"/>
      <c r="AT664" s="292"/>
      <c r="AU664" s="292"/>
      <c r="AV664" s="305"/>
      <c r="AW664" s="305"/>
      <c r="AX664" s="305"/>
      <c r="AZ664" s="29"/>
      <c r="BA664" s="32"/>
      <c r="BB664" s="32"/>
      <c r="BC664" s="32"/>
      <c r="BD664" s="32"/>
      <c r="BE664" s="32"/>
      <c r="BF664" s="32"/>
      <c r="BG664" s="32"/>
      <c r="BH664" s="32"/>
      <c r="BI664" s="32"/>
    </row>
    <row r="665" spans="5:61" ht="14.1" hidden="1" customHeight="1" x14ac:dyDescent="0.25">
      <c r="E665" s="148" t="str">
        <f>"7.2.1."&amp;TEXT(AZ665,"0")</f>
        <v>7.2.1.7</v>
      </c>
      <c r="F665" s="148"/>
      <c r="G665" s="148"/>
      <c r="H665" s="130" t="s">
        <v>158</v>
      </c>
      <c r="I665" s="131"/>
      <c r="J665" s="102" t="s">
        <v>159</v>
      </c>
      <c r="K665" s="102"/>
      <c r="L665" s="102"/>
      <c r="M665" s="102"/>
      <c r="N665" s="102"/>
      <c r="O665" s="102"/>
      <c r="P665" s="102"/>
      <c r="Q665" s="102"/>
      <c r="R665" s="171"/>
      <c r="S665" s="171"/>
      <c r="T665" s="171"/>
      <c r="U665" s="81" t="e">
        <f>R665/($AE$370*1000)</f>
        <v>#DIV/0!</v>
      </c>
      <c r="V665" s="82"/>
      <c r="W665" s="176" t="s">
        <v>332</v>
      </c>
      <c r="X665" s="177"/>
      <c r="Y665" s="177"/>
      <c r="Z665" s="177"/>
      <c r="AA665" s="178"/>
      <c r="AB665" s="179">
        <f>IF((1-AB666-AB668)&gt;1,1,1-AB666-AB668)</f>
        <v>1</v>
      </c>
      <c r="AC665" s="180"/>
      <c r="AD665" s="180"/>
      <c r="AE665" s="180"/>
      <c r="AF665" s="181"/>
      <c r="AG665" s="95">
        <f>IF(W665="","",IFERROR(R665*AB665*VLOOKUP(W665,$BA$626:$BD$632,4),0))</f>
        <v>0</v>
      </c>
      <c r="AH665" s="96"/>
      <c r="AI665" s="96"/>
      <c r="AJ665" s="97"/>
      <c r="AK665" s="69" t="str">
        <f>IFERROR(VLOOKUP(W665,$BA$626:$BC$632,3),"")</f>
        <v>Гкал</v>
      </c>
      <c r="AL665" s="70"/>
      <c r="AM665" s="71"/>
      <c r="AN665" s="139">
        <f>IFERROR(AG665*VLOOKUP(W665,$BA$626:$BC$632,2),0)+IFERROR(AG666*VLOOKUP(W666,$BA$626:$BC$632,2),0)+IFERROR(AG668*VLOOKUP(W668,$BA$626:$BC$632,2),0)</f>
        <v>0</v>
      </c>
      <c r="AO665" s="140"/>
      <c r="AP665" s="141"/>
      <c r="AS665" s="24"/>
      <c r="AT665" s="292"/>
      <c r="AU665" s="292"/>
      <c r="AV665" s="305"/>
      <c r="AW665" s="305"/>
      <c r="AX665" s="305"/>
      <c r="AZ665" s="29">
        <f>AZ441</f>
        <v>7</v>
      </c>
      <c r="BA665" s="32"/>
      <c r="BB665" s="32"/>
      <c r="BC665" s="32"/>
      <c r="BD665" s="32"/>
      <c r="BE665" s="32"/>
      <c r="BF665" s="32"/>
      <c r="BG665" s="32"/>
      <c r="BH665" s="32"/>
      <c r="BI665" s="32"/>
    </row>
    <row r="666" spans="5:61" ht="14.1" hidden="1" customHeight="1" x14ac:dyDescent="0.25">
      <c r="E666" s="148"/>
      <c r="F666" s="148"/>
      <c r="G666" s="148"/>
      <c r="H666" s="132"/>
      <c r="I666" s="133"/>
      <c r="J666" s="102"/>
      <c r="K666" s="102"/>
      <c r="L666" s="102"/>
      <c r="M666" s="102"/>
      <c r="N666" s="102"/>
      <c r="O666" s="102"/>
      <c r="P666" s="102"/>
      <c r="Q666" s="102"/>
      <c r="R666" s="171"/>
      <c r="S666" s="171"/>
      <c r="T666" s="171"/>
      <c r="U666" s="165"/>
      <c r="V666" s="166"/>
      <c r="W666" s="149"/>
      <c r="X666" s="150"/>
      <c r="Y666" s="150"/>
      <c r="Z666" s="150"/>
      <c r="AA666" s="151"/>
      <c r="AB666" s="158">
        <v>0</v>
      </c>
      <c r="AC666" s="159"/>
      <c r="AD666" s="159"/>
      <c r="AE666" s="159"/>
      <c r="AF666" s="160"/>
      <c r="AG666" s="54" t="str">
        <f>IF(W666="","",IFERROR(R665*AB666*VLOOKUP(W666,$BA$626:$BD$632,4),0))</f>
        <v/>
      </c>
      <c r="AH666" s="55"/>
      <c r="AI666" s="55"/>
      <c r="AJ666" s="56"/>
      <c r="AK666" s="63" t="str">
        <f t="shared" ref="AK666:AK667" si="29">IFERROR(VLOOKUP(W666,$BA$626:$BC$632,3),"")</f>
        <v/>
      </c>
      <c r="AL666" s="64"/>
      <c r="AM666" s="65"/>
      <c r="AN666" s="142"/>
      <c r="AO666" s="143"/>
      <c r="AP666" s="144"/>
      <c r="AT666" s="292"/>
      <c r="AU666" s="292"/>
      <c r="AV666" s="305"/>
      <c r="AW666" s="305"/>
      <c r="AX666" s="305"/>
      <c r="AZ666" s="29"/>
      <c r="BA666" s="32"/>
      <c r="BB666" s="32"/>
      <c r="BC666" s="32"/>
      <c r="BD666" s="32"/>
      <c r="BE666" s="32"/>
      <c r="BF666" s="32"/>
      <c r="BG666" s="32"/>
      <c r="BH666" s="32"/>
      <c r="BI666" s="32"/>
    </row>
    <row r="667" spans="5:61" ht="14.1" hidden="1" customHeight="1" x14ac:dyDescent="0.25">
      <c r="E667" s="148"/>
      <c r="F667" s="148"/>
      <c r="G667" s="148"/>
      <c r="H667" s="132"/>
      <c r="I667" s="133"/>
      <c r="J667" s="102"/>
      <c r="K667" s="102"/>
      <c r="L667" s="102"/>
      <c r="M667" s="102"/>
      <c r="N667" s="102"/>
      <c r="O667" s="102"/>
      <c r="P667" s="102"/>
      <c r="Q667" s="102"/>
      <c r="R667" s="171"/>
      <c r="S667" s="171"/>
      <c r="T667" s="171"/>
      <c r="U667" s="165"/>
      <c r="V667" s="166"/>
      <c r="W667" s="155"/>
      <c r="X667" s="156"/>
      <c r="Y667" s="156"/>
      <c r="Z667" s="156"/>
      <c r="AA667" s="157"/>
      <c r="AB667" s="161"/>
      <c r="AC667" s="162"/>
      <c r="AD667" s="162"/>
      <c r="AE667" s="162"/>
      <c r="AF667" s="163"/>
      <c r="AG667" s="60" t="str">
        <f t="shared" ref="AG667" si="30">IF(W667="","",IFERROR(R666*AB667*VLOOKUP(W667,$BA$626:$BD$632,4),0))</f>
        <v/>
      </c>
      <c r="AH667" s="61"/>
      <c r="AI667" s="61"/>
      <c r="AJ667" s="62"/>
      <c r="AK667" s="66" t="str">
        <f t="shared" si="29"/>
        <v/>
      </c>
      <c r="AL667" s="67"/>
      <c r="AM667" s="68"/>
      <c r="AN667" s="142"/>
      <c r="AO667" s="143"/>
      <c r="AP667" s="144"/>
      <c r="AT667" s="292"/>
      <c r="AU667" s="292"/>
      <c r="AV667" s="305"/>
      <c r="AW667" s="305"/>
      <c r="AX667" s="305"/>
      <c r="AZ667" s="29"/>
      <c r="BA667" s="32"/>
      <c r="BB667" s="32"/>
      <c r="BC667" s="32"/>
      <c r="BD667" s="32"/>
      <c r="BE667" s="32"/>
      <c r="BF667" s="32"/>
      <c r="BG667" s="32"/>
      <c r="BH667" s="32"/>
      <c r="BI667" s="32"/>
    </row>
    <row r="668" spans="5:61" ht="14.1" hidden="1" customHeight="1" x14ac:dyDescent="0.25">
      <c r="E668" s="148"/>
      <c r="F668" s="148"/>
      <c r="G668" s="148"/>
      <c r="H668" s="134"/>
      <c r="I668" s="135"/>
      <c r="J668" s="102"/>
      <c r="K668" s="102"/>
      <c r="L668" s="102"/>
      <c r="M668" s="102"/>
      <c r="N668" s="102"/>
      <c r="O668" s="102"/>
      <c r="P668" s="102"/>
      <c r="Q668" s="102"/>
      <c r="R668" s="171"/>
      <c r="S668" s="171"/>
      <c r="T668" s="171"/>
      <c r="U668" s="83"/>
      <c r="V668" s="84"/>
      <c r="W668" s="176"/>
      <c r="X668" s="177"/>
      <c r="Y668" s="177"/>
      <c r="Z668" s="177"/>
      <c r="AA668" s="178"/>
      <c r="AB668" s="277">
        <v>0</v>
      </c>
      <c r="AC668" s="278"/>
      <c r="AD668" s="278"/>
      <c r="AE668" s="278"/>
      <c r="AF668" s="279"/>
      <c r="AG668" s="95" t="str">
        <f>IF(W668="","",IFERROR(R665*AB668*VLOOKUP(W668,$BA$626:$BD$632,4),0))</f>
        <v/>
      </c>
      <c r="AH668" s="96"/>
      <c r="AI668" s="96"/>
      <c r="AJ668" s="97"/>
      <c r="AK668" s="69" t="str">
        <f>IFERROR(VLOOKUP(W668,$BA$626:$BC$632,3),"")</f>
        <v/>
      </c>
      <c r="AL668" s="70"/>
      <c r="AM668" s="71"/>
      <c r="AN668" s="145"/>
      <c r="AO668" s="146"/>
      <c r="AP668" s="147"/>
      <c r="AT668" s="292"/>
      <c r="AU668" s="292"/>
      <c r="AV668" s="305"/>
      <c r="AW668" s="305"/>
      <c r="AX668" s="305"/>
      <c r="AZ668" s="29"/>
      <c r="BA668" s="32"/>
      <c r="BB668" s="32"/>
      <c r="BC668" s="32"/>
      <c r="BD668" s="32"/>
      <c r="BE668" s="32"/>
      <c r="BF668" s="32"/>
      <c r="BG668" s="32"/>
      <c r="BH668" s="32"/>
      <c r="BI668" s="32"/>
    </row>
    <row r="669" spans="5:61" ht="14.1" hidden="1" customHeight="1" x14ac:dyDescent="0.25">
      <c r="E669" s="148" t="str">
        <f>"7.2.1."&amp;TEXT(AZ669,"0")</f>
        <v>7.2.1.8</v>
      </c>
      <c r="F669" s="148"/>
      <c r="G669" s="148"/>
      <c r="H669" s="130" t="s">
        <v>160</v>
      </c>
      <c r="I669" s="131"/>
      <c r="J669" s="102" t="s">
        <v>161</v>
      </c>
      <c r="K669" s="102"/>
      <c r="L669" s="102"/>
      <c r="M669" s="102"/>
      <c r="N669" s="102"/>
      <c r="O669" s="102"/>
      <c r="P669" s="102"/>
      <c r="Q669" s="102"/>
      <c r="R669" s="171"/>
      <c r="S669" s="171"/>
      <c r="T669" s="171"/>
      <c r="U669" s="81" t="e">
        <f>R669/($AE$370*1000)</f>
        <v>#DIV/0!</v>
      </c>
      <c r="V669" s="82"/>
      <c r="W669" s="149" t="s">
        <v>332</v>
      </c>
      <c r="X669" s="150"/>
      <c r="Y669" s="150"/>
      <c r="Z669" s="150"/>
      <c r="AA669" s="151"/>
      <c r="AB669" s="268">
        <f>IF((1-AB671-AB674)&gt;1,1,1-AB671-AB674)</f>
        <v>1</v>
      </c>
      <c r="AC669" s="269"/>
      <c r="AD669" s="269"/>
      <c r="AE669" s="269"/>
      <c r="AF669" s="270"/>
      <c r="AG669" s="54">
        <f>IF(W669="","",IFERROR(R669*AB669*VLOOKUP(W669,$BA$626:$BD$632,4),0))</f>
        <v>0</v>
      </c>
      <c r="AH669" s="55"/>
      <c r="AI669" s="55"/>
      <c r="AJ669" s="56"/>
      <c r="AK669" s="63" t="str">
        <f t="shared" ref="AK669:AK675" si="31">IFERROR(VLOOKUP(W669,$BA$626:$BC$632,3),"")</f>
        <v>Гкал</v>
      </c>
      <c r="AL669" s="64"/>
      <c r="AM669" s="65"/>
      <c r="AN669" s="139">
        <f>IFERROR(AG669*VLOOKUP(W669,$BA$626:$BC$632,2),0)+IFERROR(AG671*VLOOKUP(W671,$BA$626:$BC$632,2),0)+IFERROR(AG674*VLOOKUP(W674,$BA$626:$BC$632,2),0)</f>
        <v>0</v>
      </c>
      <c r="AO669" s="140"/>
      <c r="AP669" s="141"/>
      <c r="AS669" s="24"/>
      <c r="AT669" s="292"/>
      <c r="AU669" s="292"/>
      <c r="AV669" s="305"/>
      <c r="AW669" s="305"/>
      <c r="AX669" s="305"/>
      <c r="AZ669" s="29">
        <f>AZ445</f>
        <v>8</v>
      </c>
      <c r="BA669" s="32"/>
      <c r="BB669" s="32"/>
      <c r="BC669" s="32"/>
      <c r="BD669" s="32"/>
      <c r="BE669" s="32"/>
      <c r="BF669" s="32"/>
      <c r="BG669" s="32"/>
      <c r="BH669" s="32"/>
      <c r="BI669" s="32"/>
    </row>
    <row r="670" spans="5:61" ht="14.1" hidden="1" customHeight="1" x14ac:dyDescent="0.25">
      <c r="E670" s="148"/>
      <c r="F670" s="148"/>
      <c r="G670" s="148"/>
      <c r="H670" s="132"/>
      <c r="I670" s="133"/>
      <c r="J670" s="102"/>
      <c r="K670" s="102"/>
      <c r="L670" s="102"/>
      <c r="M670" s="102"/>
      <c r="N670" s="102"/>
      <c r="O670" s="102"/>
      <c r="P670" s="102"/>
      <c r="Q670" s="102"/>
      <c r="R670" s="171"/>
      <c r="S670" s="171"/>
      <c r="T670" s="171"/>
      <c r="U670" s="165"/>
      <c r="V670" s="166"/>
      <c r="W670" s="155"/>
      <c r="X670" s="156"/>
      <c r="Y670" s="156"/>
      <c r="Z670" s="156"/>
      <c r="AA670" s="157"/>
      <c r="AB670" s="271">
        <f t="shared" ref="AB670" si="32">1-AB671-AB673</f>
        <v>1</v>
      </c>
      <c r="AC670" s="272"/>
      <c r="AD670" s="272"/>
      <c r="AE670" s="272"/>
      <c r="AF670" s="273"/>
      <c r="AG670" s="60" t="str">
        <f t="shared" ref="AG670" si="33">IF(W670="","",IFERROR(R670*AB670*VLOOKUP(W670,$BA$626:$BD$632,4),0))</f>
        <v/>
      </c>
      <c r="AH670" s="61"/>
      <c r="AI670" s="61"/>
      <c r="AJ670" s="62"/>
      <c r="AK670" s="66" t="str">
        <f t="shared" si="31"/>
        <v/>
      </c>
      <c r="AL670" s="67"/>
      <c r="AM670" s="68"/>
      <c r="AN670" s="142"/>
      <c r="AO670" s="143"/>
      <c r="AP670" s="144"/>
      <c r="AT670" s="292"/>
      <c r="AU670" s="292"/>
      <c r="AV670" s="305"/>
      <c r="AW670" s="305"/>
      <c r="AX670" s="305"/>
      <c r="AZ670" s="29"/>
      <c r="BA670" s="32"/>
      <c r="BB670" s="32"/>
      <c r="BC670" s="32"/>
      <c r="BD670" s="32"/>
      <c r="BE670" s="32"/>
      <c r="BF670" s="32"/>
      <c r="BG670" s="32"/>
      <c r="BH670" s="32"/>
      <c r="BI670" s="32"/>
    </row>
    <row r="671" spans="5:61" ht="14.1" hidden="1" customHeight="1" x14ac:dyDescent="0.25">
      <c r="E671" s="148"/>
      <c r="F671" s="148"/>
      <c r="G671" s="148"/>
      <c r="H671" s="132"/>
      <c r="I671" s="133"/>
      <c r="J671" s="102"/>
      <c r="K671" s="102"/>
      <c r="L671" s="102"/>
      <c r="M671" s="102"/>
      <c r="N671" s="102"/>
      <c r="O671" s="102"/>
      <c r="P671" s="102"/>
      <c r="Q671" s="102"/>
      <c r="R671" s="171"/>
      <c r="S671" s="171"/>
      <c r="T671" s="171"/>
      <c r="U671" s="165"/>
      <c r="V671" s="166"/>
      <c r="W671" s="149"/>
      <c r="X671" s="150"/>
      <c r="Y671" s="150"/>
      <c r="Z671" s="150"/>
      <c r="AA671" s="151"/>
      <c r="AB671" s="158">
        <v>0</v>
      </c>
      <c r="AC671" s="159"/>
      <c r="AD671" s="159"/>
      <c r="AE671" s="159"/>
      <c r="AF671" s="160"/>
      <c r="AG671" s="54" t="str">
        <f>IF(W671="","",IFERROR(R669*AB671*VLOOKUP(W671,$BA$626:$BD$632,4),0))</f>
        <v/>
      </c>
      <c r="AH671" s="55"/>
      <c r="AI671" s="55"/>
      <c r="AJ671" s="56"/>
      <c r="AK671" s="63" t="str">
        <f t="shared" si="31"/>
        <v/>
      </c>
      <c r="AL671" s="64"/>
      <c r="AM671" s="65"/>
      <c r="AN671" s="142"/>
      <c r="AO671" s="143"/>
      <c r="AP671" s="144"/>
      <c r="AT671" s="292"/>
      <c r="AU671" s="292"/>
      <c r="AV671" s="305"/>
      <c r="AW671" s="305"/>
      <c r="AX671" s="305"/>
      <c r="AZ671" s="29"/>
      <c r="BA671" s="32"/>
      <c r="BB671" s="32"/>
      <c r="BC671" s="32"/>
      <c r="BD671" s="32"/>
      <c r="BE671" s="32"/>
      <c r="BF671" s="32"/>
      <c r="BG671" s="32"/>
      <c r="BH671" s="32"/>
      <c r="BI671" s="32"/>
    </row>
    <row r="672" spans="5:61" ht="14.1" hidden="1" customHeight="1" x14ac:dyDescent="0.25">
      <c r="E672" s="148"/>
      <c r="F672" s="148"/>
      <c r="G672" s="148"/>
      <c r="H672" s="132"/>
      <c r="I672" s="133"/>
      <c r="J672" s="102"/>
      <c r="K672" s="102"/>
      <c r="L672" s="102"/>
      <c r="M672" s="102"/>
      <c r="N672" s="102"/>
      <c r="O672" s="102"/>
      <c r="P672" s="102"/>
      <c r="Q672" s="102"/>
      <c r="R672" s="171"/>
      <c r="S672" s="171"/>
      <c r="T672" s="171"/>
      <c r="U672" s="165"/>
      <c r="V672" s="166"/>
      <c r="W672" s="152"/>
      <c r="X672" s="153"/>
      <c r="Y672" s="153"/>
      <c r="Z672" s="153"/>
      <c r="AA672" s="154"/>
      <c r="AB672" s="274"/>
      <c r="AC672" s="275"/>
      <c r="AD672" s="275"/>
      <c r="AE672" s="275"/>
      <c r="AF672" s="276"/>
      <c r="AG672" s="57" t="str">
        <f t="shared" ref="AG672:AG673" si="34">IF(W672="","",IFERROR(R671*AB672*VLOOKUP(W672,$BA$626:$BD$632,4),0))</f>
        <v/>
      </c>
      <c r="AH672" s="58"/>
      <c r="AI672" s="58"/>
      <c r="AJ672" s="59"/>
      <c r="AK672" s="74" t="str">
        <f t="shared" si="31"/>
        <v/>
      </c>
      <c r="AL672" s="75"/>
      <c r="AM672" s="76"/>
      <c r="AN672" s="142"/>
      <c r="AO672" s="143"/>
      <c r="AP672" s="144"/>
      <c r="AT672" s="292"/>
      <c r="AU672" s="292"/>
      <c r="AV672" s="305"/>
      <c r="AW672" s="305"/>
      <c r="AX672" s="305"/>
      <c r="AZ672" s="29"/>
      <c r="BA672" s="32"/>
      <c r="BB672" s="32"/>
      <c r="BC672" s="32"/>
      <c r="BD672" s="32"/>
      <c r="BE672" s="32"/>
      <c r="BF672" s="32"/>
      <c r="BG672" s="32"/>
      <c r="BH672" s="32"/>
      <c r="BI672" s="32"/>
    </row>
    <row r="673" spans="5:61" ht="14.1" hidden="1" customHeight="1" x14ac:dyDescent="0.25">
      <c r="E673" s="148"/>
      <c r="F673" s="148"/>
      <c r="G673" s="148"/>
      <c r="H673" s="132"/>
      <c r="I673" s="133"/>
      <c r="J673" s="102"/>
      <c r="K673" s="102"/>
      <c r="L673" s="102"/>
      <c r="M673" s="102"/>
      <c r="N673" s="102"/>
      <c r="O673" s="102"/>
      <c r="P673" s="102"/>
      <c r="Q673" s="102"/>
      <c r="R673" s="171"/>
      <c r="S673" s="171"/>
      <c r="T673" s="171"/>
      <c r="U673" s="165"/>
      <c r="V673" s="166"/>
      <c r="W673" s="155"/>
      <c r="X673" s="156"/>
      <c r="Y673" s="156"/>
      <c r="Z673" s="156"/>
      <c r="AA673" s="157"/>
      <c r="AB673" s="161"/>
      <c r="AC673" s="162"/>
      <c r="AD673" s="162"/>
      <c r="AE673" s="162"/>
      <c r="AF673" s="163"/>
      <c r="AG673" s="60" t="str">
        <f t="shared" si="34"/>
        <v/>
      </c>
      <c r="AH673" s="61"/>
      <c r="AI673" s="61"/>
      <c r="AJ673" s="62"/>
      <c r="AK673" s="74" t="str">
        <f t="shared" si="31"/>
        <v/>
      </c>
      <c r="AL673" s="75"/>
      <c r="AM673" s="76"/>
      <c r="AN673" s="142"/>
      <c r="AO673" s="143"/>
      <c r="AP673" s="144"/>
      <c r="AT673" s="292"/>
      <c r="AU673" s="292"/>
      <c r="AV673" s="305"/>
      <c r="AW673" s="305"/>
      <c r="AX673" s="305"/>
      <c r="AZ673" s="29"/>
      <c r="BA673" s="32"/>
      <c r="BB673" s="32"/>
      <c r="BC673" s="32"/>
      <c r="BD673" s="32"/>
      <c r="BE673" s="32"/>
      <c r="BF673" s="32"/>
      <c r="BG673" s="32"/>
      <c r="BH673" s="32"/>
      <c r="BI673" s="32"/>
    </row>
    <row r="674" spans="5:61" ht="14.1" hidden="1" customHeight="1" x14ac:dyDescent="0.25">
      <c r="E674" s="148"/>
      <c r="F674" s="148"/>
      <c r="G674" s="148"/>
      <c r="H674" s="132"/>
      <c r="I674" s="133"/>
      <c r="J674" s="102"/>
      <c r="K674" s="102"/>
      <c r="L674" s="102"/>
      <c r="M674" s="102"/>
      <c r="N674" s="102"/>
      <c r="O674" s="102"/>
      <c r="P674" s="102"/>
      <c r="Q674" s="102"/>
      <c r="R674" s="171"/>
      <c r="S674" s="171"/>
      <c r="T674" s="171"/>
      <c r="U674" s="165"/>
      <c r="V674" s="166"/>
      <c r="W674" s="149"/>
      <c r="X674" s="150"/>
      <c r="Y674" s="150"/>
      <c r="Z674" s="150"/>
      <c r="AA674" s="151"/>
      <c r="AB674" s="158">
        <v>0</v>
      </c>
      <c r="AC674" s="159"/>
      <c r="AD674" s="159"/>
      <c r="AE674" s="159"/>
      <c r="AF674" s="160"/>
      <c r="AG674" s="54" t="str">
        <f>IF(W674="","",IFERROR(R669*AB674*VLOOKUP(W674,$BA$626:$BD$632,4),0))</f>
        <v/>
      </c>
      <c r="AH674" s="55"/>
      <c r="AI674" s="55"/>
      <c r="AJ674" s="56"/>
      <c r="AK674" s="63" t="str">
        <f t="shared" si="31"/>
        <v/>
      </c>
      <c r="AL674" s="64"/>
      <c r="AM674" s="65"/>
      <c r="AN674" s="142"/>
      <c r="AO674" s="143"/>
      <c r="AP674" s="144"/>
      <c r="AT674" s="292"/>
      <c r="AU674" s="292"/>
      <c r="AV674" s="305"/>
      <c r="AW674" s="305"/>
      <c r="AX674" s="305"/>
      <c r="AZ674" s="29"/>
      <c r="BA674" s="32"/>
      <c r="BB674" s="32"/>
      <c r="BC674" s="32"/>
      <c r="BD674" s="32"/>
      <c r="BE674" s="32"/>
      <c r="BF674" s="32"/>
      <c r="BG674" s="32"/>
      <c r="BH674" s="32"/>
      <c r="BI674" s="32"/>
    </row>
    <row r="675" spans="5:61" ht="14.1" hidden="1" customHeight="1" x14ac:dyDescent="0.25">
      <c r="E675" s="148"/>
      <c r="F675" s="148"/>
      <c r="G675" s="148"/>
      <c r="H675" s="134"/>
      <c r="I675" s="135"/>
      <c r="J675" s="102"/>
      <c r="K675" s="102"/>
      <c r="L675" s="102"/>
      <c r="M675" s="102"/>
      <c r="N675" s="102"/>
      <c r="O675" s="102"/>
      <c r="P675" s="102"/>
      <c r="Q675" s="102"/>
      <c r="R675" s="171"/>
      <c r="S675" s="171"/>
      <c r="T675" s="171"/>
      <c r="U675" s="83"/>
      <c r="V675" s="84"/>
      <c r="W675" s="155"/>
      <c r="X675" s="156"/>
      <c r="Y675" s="156"/>
      <c r="Z675" s="156"/>
      <c r="AA675" s="157"/>
      <c r="AB675" s="161"/>
      <c r="AC675" s="162"/>
      <c r="AD675" s="162"/>
      <c r="AE675" s="162"/>
      <c r="AF675" s="163"/>
      <c r="AG675" s="60" t="str">
        <f t="shared" ref="AG675" si="35">IF(W675="","",IFERROR(R673*AB675*VLOOKUP(W675,$BA$626:$BD$632,4),0))</f>
        <v/>
      </c>
      <c r="AH675" s="61"/>
      <c r="AI675" s="61"/>
      <c r="AJ675" s="62"/>
      <c r="AK675" s="66" t="str">
        <f t="shared" si="31"/>
        <v/>
      </c>
      <c r="AL675" s="67"/>
      <c r="AM675" s="68"/>
      <c r="AN675" s="145"/>
      <c r="AO675" s="146"/>
      <c r="AP675" s="147"/>
      <c r="AT675" s="292"/>
      <c r="AU675" s="292"/>
      <c r="AV675" s="305"/>
      <c r="AW675" s="305"/>
      <c r="AX675" s="305"/>
      <c r="AZ675" s="29"/>
      <c r="BA675" s="32"/>
      <c r="BB675" s="32"/>
      <c r="BC675" s="32"/>
      <c r="BD675" s="32"/>
      <c r="BE675" s="32"/>
      <c r="BF675" s="32"/>
      <c r="BG675" s="32"/>
      <c r="BH675" s="32"/>
      <c r="BI675" s="32"/>
    </row>
    <row r="676" spans="5:61" ht="14.1" hidden="1" customHeight="1" x14ac:dyDescent="0.25">
      <c r="E676" s="148" t="str">
        <f>"7.2.1."&amp;TEXT(AZ676,"0")</f>
        <v>7.2.1.9</v>
      </c>
      <c r="F676" s="148"/>
      <c r="G676" s="148"/>
      <c r="H676" s="130" t="s">
        <v>163</v>
      </c>
      <c r="I676" s="131"/>
      <c r="J676" s="102" t="s">
        <v>162</v>
      </c>
      <c r="K676" s="102"/>
      <c r="L676" s="102"/>
      <c r="M676" s="102"/>
      <c r="N676" s="102"/>
      <c r="O676" s="102"/>
      <c r="P676" s="102"/>
      <c r="Q676" s="102"/>
      <c r="R676" s="171"/>
      <c r="S676" s="171"/>
      <c r="T676" s="171"/>
      <c r="U676" s="81" t="e">
        <f>R676/($AE$370*1000)</f>
        <v>#DIV/0!</v>
      </c>
      <c r="V676" s="82"/>
      <c r="W676" s="176" t="s">
        <v>332</v>
      </c>
      <c r="X676" s="177"/>
      <c r="Y676" s="177"/>
      <c r="Z676" s="177"/>
      <c r="AA676" s="178"/>
      <c r="AB676" s="179">
        <f>IF((1-AB677-AB679)&gt;1,1,1-AB677-AB679)</f>
        <v>1</v>
      </c>
      <c r="AC676" s="180"/>
      <c r="AD676" s="180"/>
      <c r="AE676" s="180"/>
      <c r="AF676" s="181"/>
      <c r="AG676" s="95">
        <f>IF(W676="","",IFERROR(R676*AB676*VLOOKUP(W676,$BA$626:$BD$632,4),0))</f>
        <v>0</v>
      </c>
      <c r="AH676" s="96"/>
      <c r="AI676" s="96"/>
      <c r="AJ676" s="97"/>
      <c r="AK676" s="69" t="str">
        <f>IFERROR(VLOOKUP(W676,$BA$626:$BC$632,3),"")</f>
        <v>Гкал</v>
      </c>
      <c r="AL676" s="70"/>
      <c r="AM676" s="71"/>
      <c r="AN676" s="139">
        <f>IFERROR(AG676*VLOOKUP(W676,$BA$626:$BC$632,2),0)+IFERROR(AG677*VLOOKUP(W677,$BA$626:$BC$632,2),0)+IFERROR(AG679*VLOOKUP(W679,$BA$626:$BC$632,2),0)</f>
        <v>0</v>
      </c>
      <c r="AO676" s="140"/>
      <c r="AP676" s="141"/>
      <c r="AS676" s="24"/>
      <c r="AT676" s="292"/>
      <c r="AU676" s="292"/>
      <c r="AV676" s="305"/>
      <c r="AW676" s="305"/>
      <c r="AX676" s="305"/>
      <c r="AZ676" s="29">
        <f>AZ452</f>
        <v>9</v>
      </c>
      <c r="BA676" s="32"/>
      <c r="BB676" s="32"/>
      <c r="BC676" s="32"/>
      <c r="BD676" s="32"/>
      <c r="BE676" s="32"/>
      <c r="BF676" s="32"/>
      <c r="BG676" s="32"/>
      <c r="BH676" s="32"/>
      <c r="BI676" s="32"/>
    </row>
    <row r="677" spans="5:61" ht="14.1" hidden="1" customHeight="1" x14ac:dyDescent="0.25">
      <c r="E677" s="148"/>
      <c r="F677" s="148"/>
      <c r="G677" s="148"/>
      <c r="H677" s="132"/>
      <c r="I677" s="133"/>
      <c r="J677" s="102"/>
      <c r="K677" s="102"/>
      <c r="L677" s="102"/>
      <c r="M677" s="102"/>
      <c r="N677" s="102"/>
      <c r="O677" s="102"/>
      <c r="P677" s="102"/>
      <c r="Q677" s="102"/>
      <c r="R677" s="171"/>
      <c r="S677" s="171"/>
      <c r="T677" s="171"/>
      <c r="U677" s="165"/>
      <c r="V677" s="166"/>
      <c r="W677" s="149"/>
      <c r="X677" s="150"/>
      <c r="Y677" s="150"/>
      <c r="Z677" s="150"/>
      <c r="AA677" s="151"/>
      <c r="AB677" s="158">
        <v>0</v>
      </c>
      <c r="AC677" s="159"/>
      <c r="AD677" s="159"/>
      <c r="AE677" s="159"/>
      <c r="AF677" s="160"/>
      <c r="AG677" s="54" t="str">
        <f>IF(W677="","",IFERROR(R676*AB677*VLOOKUP(W677,$BA$626:$BD$632,4),0))</f>
        <v/>
      </c>
      <c r="AH677" s="55"/>
      <c r="AI677" s="55"/>
      <c r="AJ677" s="56"/>
      <c r="AK677" s="63" t="str">
        <f t="shared" ref="AK677:AK678" si="36">IFERROR(VLOOKUP(W677,$BA$626:$BC$632,3),"")</f>
        <v/>
      </c>
      <c r="AL677" s="64"/>
      <c r="AM677" s="65"/>
      <c r="AN677" s="142"/>
      <c r="AO677" s="143"/>
      <c r="AP677" s="144"/>
      <c r="AT677" s="292"/>
      <c r="AU677" s="292"/>
      <c r="AV677" s="305"/>
      <c r="AW677" s="305"/>
      <c r="AX677" s="305"/>
      <c r="AZ677" s="29"/>
      <c r="BA677" s="32"/>
      <c r="BB677" s="32"/>
      <c r="BC677" s="32"/>
      <c r="BD677" s="32"/>
      <c r="BE677" s="32"/>
      <c r="BF677" s="32"/>
      <c r="BG677" s="32"/>
      <c r="BH677" s="32"/>
      <c r="BI677" s="32"/>
    </row>
    <row r="678" spans="5:61" ht="14.1" hidden="1" customHeight="1" x14ac:dyDescent="0.25">
      <c r="E678" s="148"/>
      <c r="F678" s="148"/>
      <c r="G678" s="148"/>
      <c r="H678" s="132"/>
      <c r="I678" s="133"/>
      <c r="J678" s="102"/>
      <c r="K678" s="102"/>
      <c r="L678" s="102"/>
      <c r="M678" s="102"/>
      <c r="N678" s="102"/>
      <c r="O678" s="102"/>
      <c r="P678" s="102"/>
      <c r="Q678" s="102"/>
      <c r="R678" s="171"/>
      <c r="S678" s="171"/>
      <c r="T678" s="171"/>
      <c r="U678" s="165"/>
      <c r="V678" s="166"/>
      <c r="W678" s="155"/>
      <c r="X678" s="156"/>
      <c r="Y678" s="156"/>
      <c r="Z678" s="156"/>
      <c r="AA678" s="157"/>
      <c r="AB678" s="161"/>
      <c r="AC678" s="162"/>
      <c r="AD678" s="162"/>
      <c r="AE678" s="162"/>
      <c r="AF678" s="163"/>
      <c r="AG678" s="60" t="str">
        <f t="shared" ref="AG678" si="37">IF(W678="","",IFERROR(R677*AB678*VLOOKUP(W678,$BA$626:$BD$632,4),0))</f>
        <v/>
      </c>
      <c r="AH678" s="61"/>
      <c r="AI678" s="61"/>
      <c r="AJ678" s="62"/>
      <c r="AK678" s="66" t="str">
        <f t="shared" si="36"/>
        <v/>
      </c>
      <c r="AL678" s="67"/>
      <c r="AM678" s="68"/>
      <c r="AN678" s="142"/>
      <c r="AO678" s="143"/>
      <c r="AP678" s="144"/>
      <c r="AT678" s="292"/>
      <c r="AU678" s="292"/>
      <c r="AV678" s="305"/>
      <c r="AW678" s="305"/>
      <c r="AX678" s="305"/>
      <c r="AZ678" s="29"/>
      <c r="BA678" s="32"/>
      <c r="BB678" s="32"/>
      <c r="BC678" s="32"/>
      <c r="BD678" s="32"/>
      <c r="BE678" s="32"/>
      <c r="BF678" s="32"/>
      <c r="BG678" s="32"/>
      <c r="BH678" s="32"/>
      <c r="BI678" s="32"/>
    </row>
    <row r="679" spans="5:61" ht="14.1" hidden="1" customHeight="1" x14ac:dyDescent="0.25">
      <c r="E679" s="148"/>
      <c r="F679" s="148"/>
      <c r="G679" s="148"/>
      <c r="H679" s="134"/>
      <c r="I679" s="135"/>
      <c r="J679" s="102"/>
      <c r="K679" s="102"/>
      <c r="L679" s="102"/>
      <c r="M679" s="102"/>
      <c r="N679" s="102"/>
      <c r="O679" s="102"/>
      <c r="P679" s="102"/>
      <c r="Q679" s="102"/>
      <c r="R679" s="171"/>
      <c r="S679" s="171"/>
      <c r="T679" s="171"/>
      <c r="U679" s="83"/>
      <c r="V679" s="84"/>
      <c r="W679" s="176"/>
      <c r="X679" s="177"/>
      <c r="Y679" s="177"/>
      <c r="Z679" s="177"/>
      <c r="AA679" s="178"/>
      <c r="AB679" s="277">
        <v>0</v>
      </c>
      <c r="AC679" s="278"/>
      <c r="AD679" s="278"/>
      <c r="AE679" s="278"/>
      <c r="AF679" s="279"/>
      <c r="AG679" s="95" t="str">
        <f>IF(W679="","",IFERROR(R676*AB679*VLOOKUP(W679,$BA$626:$BD$632,4),0))</f>
        <v/>
      </c>
      <c r="AH679" s="96"/>
      <c r="AI679" s="96"/>
      <c r="AJ679" s="97"/>
      <c r="AK679" s="69" t="str">
        <f>IFERROR(VLOOKUP(W679,$BA$626:$BC$632,3),"")</f>
        <v/>
      </c>
      <c r="AL679" s="70"/>
      <c r="AM679" s="71"/>
      <c r="AN679" s="145"/>
      <c r="AO679" s="146"/>
      <c r="AP679" s="147"/>
      <c r="AT679" s="292"/>
      <c r="AU679" s="292"/>
      <c r="AV679" s="305"/>
      <c r="AW679" s="305"/>
      <c r="AX679" s="305"/>
      <c r="AZ679" s="29"/>
      <c r="BA679" s="32"/>
      <c r="BB679" s="32"/>
      <c r="BC679" s="32"/>
      <c r="BD679" s="32"/>
      <c r="BE679" s="32"/>
      <c r="BF679" s="32"/>
      <c r="BG679" s="32"/>
      <c r="BH679" s="32"/>
      <c r="BI679" s="32"/>
    </row>
    <row r="680" spans="5:61" ht="14.1" hidden="1" customHeight="1" x14ac:dyDescent="0.25">
      <c r="E680" s="148" t="str">
        <f>"7.2.1."&amp;TEXT(AZ680,"0")</f>
        <v>7.2.1.10</v>
      </c>
      <c r="F680" s="148"/>
      <c r="G680" s="148"/>
      <c r="H680" s="130" t="s">
        <v>164</v>
      </c>
      <c r="I680" s="131"/>
      <c r="J680" s="102" t="s">
        <v>165</v>
      </c>
      <c r="K680" s="102"/>
      <c r="L680" s="102"/>
      <c r="M680" s="102"/>
      <c r="N680" s="102"/>
      <c r="O680" s="102"/>
      <c r="P680" s="102"/>
      <c r="Q680" s="102"/>
      <c r="R680" s="171"/>
      <c r="S680" s="171"/>
      <c r="T680" s="171"/>
      <c r="U680" s="81" t="e">
        <f>R680/($AE$370*1000)</f>
        <v>#DIV/0!</v>
      </c>
      <c r="V680" s="82"/>
      <c r="W680" s="149" t="s">
        <v>332</v>
      </c>
      <c r="X680" s="150"/>
      <c r="Y680" s="150"/>
      <c r="Z680" s="150"/>
      <c r="AA680" s="151"/>
      <c r="AB680" s="268">
        <f>IF((1-AB682-AB683)&gt;1,1,1-AB682-AB683)</f>
        <v>1</v>
      </c>
      <c r="AC680" s="269"/>
      <c r="AD680" s="269"/>
      <c r="AE680" s="269"/>
      <c r="AF680" s="270"/>
      <c r="AG680" s="54">
        <f>IF(W680="","",IFERROR(R680*AB680*VLOOKUP(W680,$BA$626:$BD$632,4),0))</f>
        <v>0</v>
      </c>
      <c r="AH680" s="55"/>
      <c r="AI680" s="55"/>
      <c r="AJ680" s="56"/>
      <c r="AK680" s="63" t="str">
        <f t="shared" ref="AK680:AK681" si="38">IFERROR(VLOOKUP(W680,$BA$626:$BC$632,3),"")</f>
        <v>Гкал</v>
      </c>
      <c r="AL680" s="64"/>
      <c r="AM680" s="65"/>
      <c r="AN680" s="139">
        <f>IFERROR(AG680*VLOOKUP(W680,$BA$626:$BC$632,2),0)+IFERROR(AG682*VLOOKUP(W682,$BA$626:$BC$632,2),0)+IFERROR(AG683*VLOOKUP(W683,$BA$626:$BC$632,2),0)</f>
        <v>0</v>
      </c>
      <c r="AO680" s="140"/>
      <c r="AP680" s="141"/>
      <c r="AS680" s="24"/>
      <c r="AT680" s="292"/>
      <c r="AU680" s="292"/>
      <c r="AV680" s="305"/>
      <c r="AW680" s="305"/>
      <c r="AX680" s="305"/>
      <c r="AZ680" s="29">
        <f>AZ456</f>
        <v>10</v>
      </c>
      <c r="BA680" s="32"/>
      <c r="BB680" s="32"/>
      <c r="BC680" s="32"/>
      <c r="BD680" s="32"/>
      <c r="BE680" s="32"/>
      <c r="BF680" s="32"/>
      <c r="BG680" s="32"/>
      <c r="BH680" s="32"/>
      <c r="BI680" s="32"/>
    </row>
    <row r="681" spans="5:61" ht="14.1" hidden="1" customHeight="1" x14ac:dyDescent="0.25">
      <c r="E681" s="148"/>
      <c r="F681" s="148"/>
      <c r="G681" s="148"/>
      <c r="H681" s="132"/>
      <c r="I681" s="133"/>
      <c r="J681" s="102"/>
      <c r="K681" s="102"/>
      <c r="L681" s="102"/>
      <c r="M681" s="102"/>
      <c r="N681" s="102"/>
      <c r="O681" s="102"/>
      <c r="P681" s="102"/>
      <c r="Q681" s="102"/>
      <c r="R681" s="171"/>
      <c r="S681" s="171"/>
      <c r="T681" s="171"/>
      <c r="U681" s="165"/>
      <c r="V681" s="166"/>
      <c r="W681" s="155"/>
      <c r="X681" s="156"/>
      <c r="Y681" s="156"/>
      <c r="Z681" s="156"/>
      <c r="AA681" s="157"/>
      <c r="AB681" s="271">
        <f t="shared" ref="AB681" si="39">1-AB682-AB684</f>
        <v>1</v>
      </c>
      <c r="AC681" s="272"/>
      <c r="AD681" s="272"/>
      <c r="AE681" s="272"/>
      <c r="AF681" s="273"/>
      <c r="AG681" s="60" t="str">
        <f t="shared" ref="AG681" si="40">IF(W681="","",IFERROR(R681*AB681*VLOOKUP(W681,$BA$626:$BD$632,4),0))</f>
        <v/>
      </c>
      <c r="AH681" s="61"/>
      <c r="AI681" s="61"/>
      <c r="AJ681" s="62"/>
      <c r="AK681" s="66" t="str">
        <f t="shared" si="38"/>
        <v/>
      </c>
      <c r="AL681" s="67"/>
      <c r="AM681" s="68"/>
      <c r="AN681" s="142"/>
      <c r="AO681" s="143"/>
      <c r="AP681" s="144"/>
      <c r="AT681" s="292"/>
      <c r="AU681" s="292"/>
      <c r="AV681" s="305"/>
      <c r="AW681" s="305"/>
      <c r="AX681" s="305"/>
      <c r="AZ681" s="29"/>
      <c r="BA681" s="32"/>
      <c r="BB681" s="32"/>
      <c r="BC681" s="32"/>
      <c r="BD681" s="32"/>
      <c r="BE681" s="32"/>
      <c r="BF681" s="32"/>
      <c r="BG681" s="32"/>
      <c r="BH681" s="32"/>
      <c r="BI681" s="32"/>
    </row>
    <row r="682" spans="5:61" ht="14.1" hidden="1" customHeight="1" x14ac:dyDescent="0.25">
      <c r="E682" s="148"/>
      <c r="F682" s="148"/>
      <c r="G682" s="148"/>
      <c r="H682" s="132"/>
      <c r="I682" s="133"/>
      <c r="J682" s="102"/>
      <c r="K682" s="102"/>
      <c r="L682" s="102"/>
      <c r="M682" s="102"/>
      <c r="N682" s="102"/>
      <c r="O682" s="102"/>
      <c r="P682" s="102"/>
      <c r="Q682" s="102"/>
      <c r="R682" s="171"/>
      <c r="S682" s="171"/>
      <c r="T682" s="171"/>
      <c r="U682" s="165"/>
      <c r="V682" s="166"/>
      <c r="W682" s="176" t="s">
        <v>270</v>
      </c>
      <c r="X682" s="177"/>
      <c r="Y682" s="177"/>
      <c r="Z682" s="177"/>
      <c r="AA682" s="178"/>
      <c r="AB682" s="277">
        <v>0</v>
      </c>
      <c r="AC682" s="278"/>
      <c r="AD682" s="278"/>
      <c r="AE682" s="278"/>
      <c r="AF682" s="279"/>
      <c r="AG682" s="95">
        <f>IF(W682="","",IFERROR(R680*AB682*VLOOKUP(W682,$BA$626:$BD$632,4),0))</f>
        <v>0</v>
      </c>
      <c r="AH682" s="96"/>
      <c r="AI682" s="96"/>
      <c r="AJ682" s="97"/>
      <c r="AK682" s="69" t="str">
        <f>IFERROR(VLOOKUP(W682,$BA$626:$BC$632,3),"")</f>
        <v>кВт·год</v>
      </c>
      <c r="AL682" s="70"/>
      <c r="AM682" s="71"/>
      <c r="AN682" s="142"/>
      <c r="AO682" s="143"/>
      <c r="AP682" s="144"/>
      <c r="AT682" s="292"/>
      <c r="AU682" s="292"/>
      <c r="AV682" s="305"/>
      <c r="AW682" s="305"/>
      <c r="AX682" s="305"/>
      <c r="AZ682" s="29"/>
      <c r="BA682" s="32"/>
      <c r="BB682" s="32"/>
      <c r="BC682" s="32"/>
      <c r="BD682" s="32"/>
      <c r="BE682" s="32"/>
      <c r="BF682" s="32"/>
      <c r="BG682" s="32"/>
      <c r="BH682" s="32"/>
      <c r="BI682" s="32"/>
    </row>
    <row r="683" spans="5:61" ht="14.1" hidden="1" customHeight="1" x14ac:dyDescent="0.25">
      <c r="E683" s="148"/>
      <c r="F683" s="148"/>
      <c r="G683" s="148"/>
      <c r="H683" s="132"/>
      <c r="I683" s="133"/>
      <c r="J683" s="102"/>
      <c r="K683" s="102"/>
      <c r="L683" s="102"/>
      <c r="M683" s="102"/>
      <c r="N683" s="102"/>
      <c r="O683" s="102"/>
      <c r="P683" s="102"/>
      <c r="Q683" s="102"/>
      <c r="R683" s="171"/>
      <c r="S683" s="171"/>
      <c r="T683" s="171"/>
      <c r="U683" s="165"/>
      <c r="V683" s="166"/>
      <c r="W683" s="149"/>
      <c r="X683" s="150"/>
      <c r="Y683" s="150"/>
      <c r="Z683" s="150"/>
      <c r="AA683" s="151"/>
      <c r="AB683" s="158">
        <v>0</v>
      </c>
      <c r="AC683" s="159"/>
      <c r="AD683" s="159"/>
      <c r="AE683" s="159"/>
      <c r="AF683" s="160"/>
      <c r="AG683" s="54" t="str">
        <f>IF(W683="","",IFERROR(R680*AB683*VLOOKUP(W683,$BA$626:$BD$632,4),0))</f>
        <v/>
      </c>
      <c r="AH683" s="55"/>
      <c r="AI683" s="55"/>
      <c r="AJ683" s="56"/>
      <c r="AK683" s="63" t="str">
        <f t="shared" ref="AK683:AK684" si="41">IFERROR(VLOOKUP(W683,$BA$626:$BC$632,3),"")</f>
        <v/>
      </c>
      <c r="AL683" s="64"/>
      <c r="AM683" s="65"/>
      <c r="AN683" s="142"/>
      <c r="AO683" s="143"/>
      <c r="AP683" s="144"/>
      <c r="AT683" s="292"/>
      <c r="AU683" s="292"/>
      <c r="AV683" s="305"/>
      <c r="AW683" s="305"/>
      <c r="AX683" s="305"/>
      <c r="AZ683" s="29"/>
      <c r="BA683" s="32"/>
      <c r="BB683" s="32"/>
      <c r="BC683" s="32"/>
      <c r="BD683" s="32"/>
      <c r="BE683" s="32"/>
      <c r="BF683" s="32"/>
      <c r="BG683" s="32"/>
      <c r="BH683" s="32"/>
      <c r="BI683" s="32"/>
    </row>
    <row r="684" spans="5:61" ht="14.1" hidden="1" customHeight="1" x14ac:dyDescent="0.25">
      <c r="E684" s="148"/>
      <c r="F684" s="148"/>
      <c r="G684" s="148"/>
      <c r="H684" s="134"/>
      <c r="I684" s="135"/>
      <c r="J684" s="102"/>
      <c r="K684" s="102"/>
      <c r="L684" s="102"/>
      <c r="M684" s="102"/>
      <c r="N684" s="102"/>
      <c r="O684" s="102"/>
      <c r="P684" s="102"/>
      <c r="Q684" s="102"/>
      <c r="R684" s="171"/>
      <c r="S684" s="171"/>
      <c r="T684" s="171"/>
      <c r="U684" s="83"/>
      <c r="V684" s="84"/>
      <c r="W684" s="155"/>
      <c r="X684" s="156"/>
      <c r="Y684" s="156"/>
      <c r="Z684" s="156"/>
      <c r="AA684" s="157"/>
      <c r="AB684" s="161"/>
      <c r="AC684" s="162"/>
      <c r="AD684" s="162"/>
      <c r="AE684" s="162"/>
      <c r="AF684" s="163"/>
      <c r="AG684" s="60" t="str">
        <f t="shared" ref="AG684" si="42">IF(W684="","",IFERROR(R682*AB684*VLOOKUP(W684,$BA$626:$BD$632,4),0))</f>
        <v/>
      </c>
      <c r="AH684" s="61"/>
      <c r="AI684" s="61"/>
      <c r="AJ684" s="62"/>
      <c r="AK684" s="66" t="str">
        <f t="shared" si="41"/>
        <v/>
      </c>
      <c r="AL684" s="67"/>
      <c r="AM684" s="68"/>
      <c r="AN684" s="145"/>
      <c r="AO684" s="146"/>
      <c r="AP684" s="147"/>
      <c r="AT684" s="292"/>
      <c r="AU684" s="292"/>
      <c r="AV684" s="305"/>
      <c r="AW684" s="305"/>
      <c r="AX684" s="305"/>
      <c r="AZ684" s="29"/>
      <c r="BA684" s="32"/>
      <c r="BB684" s="32"/>
      <c r="BC684" s="32"/>
      <c r="BD684" s="32"/>
      <c r="BE684" s="32"/>
      <c r="BF684" s="32"/>
      <c r="BG684" s="32"/>
      <c r="BH684" s="32"/>
      <c r="BI684" s="32"/>
    </row>
    <row r="685" spans="5:61" ht="14.1" hidden="1" customHeight="1" x14ac:dyDescent="0.25">
      <c r="E685" s="148" t="str">
        <f>"7.2.1."&amp;TEXT(AZ685,"0")</f>
        <v>7.2.1.11</v>
      </c>
      <c r="F685" s="148"/>
      <c r="G685" s="148"/>
      <c r="H685" s="130" t="s">
        <v>166</v>
      </c>
      <c r="I685" s="131"/>
      <c r="J685" s="102" t="s">
        <v>167</v>
      </c>
      <c r="K685" s="102"/>
      <c r="L685" s="102"/>
      <c r="M685" s="102"/>
      <c r="N685" s="102"/>
      <c r="O685" s="102"/>
      <c r="P685" s="102"/>
      <c r="Q685" s="102"/>
      <c r="R685" s="171"/>
      <c r="S685" s="171"/>
      <c r="T685" s="171"/>
      <c r="U685" s="81" t="e">
        <f>R685/($AE$370*1000)</f>
        <v>#DIV/0!</v>
      </c>
      <c r="V685" s="82"/>
      <c r="W685" s="149" t="s">
        <v>332</v>
      </c>
      <c r="X685" s="150"/>
      <c r="Y685" s="150"/>
      <c r="Z685" s="150"/>
      <c r="AA685" s="151"/>
      <c r="AB685" s="268">
        <f>IF((1-AB687-AB690)&gt;1,1,1-AB687-AB690)</f>
        <v>1</v>
      </c>
      <c r="AC685" s="269"/>
      <c r="AD685" s="269"/>
      <c r="AE685" s="269"/>
      <c r="AF685" s="270"/>
      <c r="AG685" s="54">
        <f>IF(W685="","",IFERROR(R685*AB685*VLOOKUP(W685,$BA$626:$BD$632,4),0))</f>
        <v>0</v>
      </c>
      <c r="AH685" s="55"/>
      <c r="AI685" s="55"/>
      <c r="AJ685" s="56"/>
      <c r="AK685" s="63" t="str">
        <f t="shared" ref="AK685:AK698" si="43">IFERROR(VLOOKUP(W685,$BA$626:$BC$632,3),"")</f>
        <v>Гкал</v>
      </c>
      <c r="AL685" s="64"/>
      <c r="AM685" s="65"/>
      <c r="AN685" s="139">
        <f>IFERROR(AG685*VLOOKUP(W685,$BA$626:$BC$632,2),0)+IFERROR(AG687*VLOOKUP(W687,$BA$626:$BC$632,2),0)+IFERROR(AG690*VLOOKUP(W690,$BA$626:$BC$632,2),0)</f>
        <v>0</v>
      </c>
      <c r="AO685" s="140"/>
      <c r="AP685" s="141"/>
      <c r="AS685" s="24"/>
      <c r="AT685" s="292"/>
      <c r="AU685" s="292"/>
      <c r="AV685" s="305"/>
      <c r="AW685" s="305"/>
      <c r="AX685" s="305"/>
      <c r="AZ685" s="29">
        <f>AZ460</f>
        <v>11</v>
      </c>
      <c r="BA685" s="32"/>
      <c r="BB685" s="32"/>
      <c r="BC685" s="32"/>
      <c r="BD685" s="32"/>
      <c r="BE685" s="32"/>
      <c r="BF685" s="32"/>
      <c r="BG685" s="32"/>
      <c r="BH685" s="32"/>
      <c r="BI685" s="32"/>
    </row>
    <row r="686" spans="5:61" ht="14.1" hidden="1" customHeight="1" x14ac:dyDescent="0.25">
      <c r="E686" s="148"/>
      <c r="F686" s="148"/>
      <c r="G686" s="148"/>
      <c r="H686" s="132"/>
      <c r="I686" s="133"/>
      <c r="J686" s="102"/>
      <c r="K686" s="102"/>
      <c r="L686" s="102"/>
      <c r="M686" s="102"/>
      <c r="N686" s="102"/>
      <c r="O686" s="102"/>
      <c r="P686" s="102"/>
      <c r="Q686" s="102"/>
      <c r="R686" s="171"/>
      <c r="S686" s="171"/>
      <c r="T686" s="171"/>
      <c r="U686" s="165"/>
      <c r="V686" s="166"/>
      <c r="W686" s="155"/>
      <c r="X686" s="156"/>
      <c r="Y686" s="156"/>
      <c r="Z686" s="156"/>
      <c r="AA686" s="157"/>
      <c r="AB686" s="271">
        <f t="shared" ref="AB686" si="44">1-AB687-AB689</f>
        <v>1</v>
      </c>
      <c r="AC686" s="272"/>
      <c r="AD686" s="272"/>
      <c r="AE686" s="272"/>
      <c r="AF686" s="273"/>
      <c r="AG686" s="60" t="str">
        <f t="shared" ref="AG686" si="45">IF(W686="","",IFERROR(R686*AB686*VLOOKUP(W686,$BA$626:$BD$632,4),0))</f>
        <v/>
      </c>
      <c r="AH686" s="61"/>
      <c r="AI686" s="61"/>
      <c r="AJ686" s="62"/>
      <c r="AK686" s="66" t="str">
        <f t="shared" si="43"/>
        <v/>
      </c>
      <c r="AL686" s="67"/>
      <c r="AM686" s="68"/>
      <c r="AN686" s="142"/>
      <c r="AO686" s="143"/>
      <c r="AP686" s="144"/>
      <c r="AT686" s="292"/>
      <c r="AU686" s="292"/>
      <c r="AV686" s="305"/>
      <c r="AW686" s="305"/>
      <c r="AX686" s="305"/>
      <c r="AZ686" s="29"/>
      <c r="BA686" s="32"/>
      <c r="BB686" s="32"/>
      <c r="BC686" s="32"/>
      <c r="BD686" s="32"/>
      <c r="BE686" s="32"/>
      <c r="BF686" s="32"/>
      <c r="BG686" s="32"/>
      <c r="BH686" s="32"/>
      <c r="BI686" s="32"/>
    </row>
    <row r="687" spans="5:61" ht="14.1" hidden="1" customHeight="1" x14ac:dyDescent="0.25">
      <c r="E687" s="148"/>
      <c r="F687" s="148"/>
      <c r="G687" s="148"/>
      <c r="H687" s="132"/>
      <c r="I687" s="133"/>
      <c r="J687" s="102"/>
      <c r="K687" s="102"/>
      <c r="L687" s="102"/>
      <c r="M687" s="102"/>
      <c r="N687" s="102"/>
      <c r="O687" s="102"/>
      <c r="P687" s="102"/>
      <c r="Q687" s="102"/>
      <c r="R687" s="171"/>
      <c r="S687" s="171"/>
      <c r="T687" s="171"/>
      <c r="U687" s="165"/>
      <c r="V687" s="166"/>
      <c r="W687" s="149" t="s">
        <v>266</v>
      </c>
      <c r="X687" s="150"/>
      <c r="Y687" s="150"/>
      <c r="Z687" s="150"/>
      <c r="AA687" s="151"/>
      <c r="AB687" s="158">
        <v>0</v>
      </c>
      <c r="AC687" s="159"/>
      <c r="AD687" s="159"/>
      <c r="AE687" s="159"/>
      <c r="AF687" s="160"/>
      <c r="AG687" s="54">
        <f>IF(W687="","",IFERROR(R685*AB687*VLOOKUP(W687,$BA$626:$BD$632,4),0))</f>
        <v>0</v>
      </c>
      <c r="AH687" s="55"/>
      <c r="AI687" s="55"/>
      <c r="AJ687" s="56"/>
      <c r="AK687" s="63" t="str">
        <f t="shared" si="43"/>
        <v>м³</v>
      </c>
      <c r="AL687" s="64"/>
      <c r="AM687" s="65"/>
      <c r="AN687" s="142"/>
      <c r="AO687" s="143"/>
      <c r="AP687" s="144"/>
      <c r="AT687" s="292"/>
      <c r="AU687" s="292"/>
      <c r="AV687" s="305"/>
      <c r="AW687" s="305"/>
      <c r="AX687" s="305"/>
      <c r="AZ687" s="29"/>
      <c r="BA687" s="32"/>
      <c r="BB687" s="32"/>
      <c r="BC687" s="32"/>
      <c r="BD687" s="32"/>
      <c r="BE687" s="32"/>
      <c r="BF687" s="32"/>
      <c r="BG687" s="32"/>
      <c r="BH687" s="32"/>
      <c r="BI687" s="32"/>
    </row>
    <row r="688" spans="5:61" ht="14.1" hidden="1" customHeight="1" x14ac:dyDescent="0.25">
      <c r="E688" s="148"/>
      <c r="F688" s="148"/>
      <c r="G688" s="148"/>
      <c r="H688" s="132"/>
      <c r="I688" s="133"/>
      <c r="J688" s="102"/>
      <c r="K688" s="102"/>
      <c r="L688" s="102"/>
      <c r="M688" s="102"/>
      <c r="N688" s="102"/>
      <c r="O688" s="102"/>
      <c r="P688" s="102"/>
      <c r="Q688" s="102"/>
      <c r="R688" s="171"/>
      <c r="S688" s="171"/>
      <c r="T688" s="171"/>
      <c r="U688" s="165"/>
      <c r="V688" s="166"/>
      <c r="W688" s="152"/>
      <c r="X688" s="153"/>
      <c r="Y688" s="153"/>
      <c r="Z688" s="153"/>
      <c r="AA688" s="154"/>
      <c r="AB688" s="274"/>
      <c r="AC688" s="275"/>
      <c r="AD688" s="275"/>
      <c r="AE688" s="275"/>
      <c r="AF688" s="276"/>
      <c r="AG688" s="57" t="str">
        <f t="shared" ref="AG688:AG689" si="46">IF(W688="","",IFERROR(R687*AB688*VLOOKUP(W688,$BA$626:$BD$632,4),0))</f>
        <v/>
      </c>
      <c r="AH688" s="58"/>
      <c r="AI688" s="58"/>
      <c r="AJ688" s="59"/>
      <c r="AK688" s="74" t="str">
        <f t="shared" si="43"/>
        <v/>
      </c>
      <c r="AL688" s="75"/>
      <c r="AM688" s="76"/>
      <c r="AN688" s="142"/>
      <c r="AO688" s="143"/>
      <c r="AP688" s="144"/>
      <c r="AT688" s="292"/>
      <c r="AU688" s="292"/>
      <c r="AV688" s="305"/>
      <c r="AW688" s="305"/>
      <c r="AX688" s="305"/>
      <c r="AZ688" s="29"/>
      <c r="BA688" s="32"/>
      <c r="BB688" s="32"/>
      <c r="BC688" s="32"/>
      <c r="BD688" s="32"/>
      <c r="BE688" s="32"/>
      <c r="BF688" s="32"/>
      <c r="BG688" s="32"/>
      <c r="BH688" s="32"/>
      <c r="BI688" s="32"/>
    </row>
    <row r="689" spans="5:61" ht="14.1" hidden="1" customHeight="1" x14ac:dyDescent="0.25">
      <c r="E689" s="148"/>
      <c r="F689" s="148"/>
      <c r="G689" s="148"/>
      <c r="H689" s="132"/>
      <c r="I689" s="133"/>
      <c r="J689" s="102"/>
      <c r="K689" s="102"/>
      <c r="L689" s="102"/>
      <c r="M689" s="102"/>
      <c r="N689" s="102"/>
      <c r="O689" s="102"/>
      <c r="P689" s="102"/>
      <c r="Q689" s="102"/>
      <c r="R689" s="171"/>
      <c r="S689" s="171"/>
      <c r="T689" s="171"/>
      <c r="U689" s="165"/>
      <c r="V689" s="166"/>
      <c r="W689" s="155"/>
      <c r="X689" s="156"/>
      <c r="Y689" s="156"/>
      <c r="Z689" s="156"/>
      <c r="AA689" s="157"/>
      <c r="AB689" s="161"/>
      <c r="AC689" s="162"/>
      <c r="AD689" s="162"/>
      <c r="AE689" s="162"/>
      <c r="AF689" s="163"/>
      <c r="AG689" s="60" t="str">
        <f t="shared" si="46"/>
        <v/>
      </c>
      <c r="AH689" s="61"/>
      <c r="AI689" s="61"/>
      <c r="AJ689" s="62"/>
      <c r="AK689" s="74" t="str">
        <f t="shared" si="43"/>
        <v/>
      </c>
      <c r="AL689" s="75"/>
      <c r="AM689" s="76"/>
      <c r="AN689" s="142"/>
      <c r="AO689" s="143"/>
      <c r="AP689" s="144"/>
      <c r="AT689" s="292"/>
      <c r="AU689" s="292"/>
      <c r="AV689" s="305"/>
      <c r="AW689" s="305"/>
      <c r="AX689" s="305"/>
      <c r="AZ689" s="29"/>
      <c r="BA689" s="32"/>
      <c r="BB689" s="32"/>
      <c r="BC689" s="32"/>
      <c r="BD689" s="32"/>
      <c r="BE689" s="32"/>
      <c r="BF689" s="32"/>
      <c r="BG689" s="32"/>
      <c r="BH689" s="32"/>
      <c r="BI689" s="32"/>
    </row>
    <row r="690" spans="5:61" ht="14.1" hidden="1" customHeight="1" x14ac:dyDescent="0.25">
      <c r="E690" s="148"/>
      <c r="F690" s="148"/>
      <c r="G690" s="148"/>
      <c r="H690" s="132"/>
      <c r="I690" s="133"/>
      <c r="J690" s="102"/>
      <c r="K690" s="102"/>
      <c r="L690" s="102"/>
      <c r="M690" s="102"/>
      <c r="N690" s="102"/>
      <c r="O690" s="102"/>
      <c r="P690" s="102"/>
      <c r="Q690" s="102"/>
      <c r="R690" s="171"/>
      <c r="S690" s="171"/>
      <c r="T690" s="171"/>
      <c r="U690" s="165"/>
      <c r="V690" s="166"/>
      <c r="W690" s="149"/>
      <c r="X690" s="150"/>
      <c r="Y690" s="150"/>
      <c r="Z690" s="150"/>
      <c r="AA690" s="151"/>
      <c r="AB690" s="158">
        <v>0</v>
      </c>
      <c r="AC690" s="159"/>
      <c r="AD690" s="159"/>
      <c r="AE690" s="159"/>
      <c r="AF690" s="160"/>
      <c r="AG690" s="54" t="str">
        <f>IF(W690="","",IFERROR(R685*AB690*VLOOKUP(W690,$BA$626:$BD$632,4),0))</f>
        <v/>
      </c>
      <c r="AH690" s="55"/>
      <c r="AI690" s="55"/>
      <c r="AJ690" s="56"/>
      <c r="AK690" s="63" t="str">
        <f t="shared" si="43"/>
        <v/>
      </c>
      <c r="AL690" s="64"/>
      <c r="AM690" s="65"/>
      <c r="AN690" s="142"/>
      <c r="AO690" s="143"/>
      <c r="AP690" s="144"/>
      <c r="AT690" s="292"/>
      <c r="AU690" s="292"/>
      <c r="AV690" s="305"/>
      <c r="AW690" s="305"/>
      <c r="AX690" s="305"/>
      <c r="AZ690" s="29"/>
      <c r="BA690" s="32"/>
      <c r="BB690" s="32"/>
      <c r="BC690" s="32"/>
      <c r="BD690" s="32"/>
      <c r="BE690" s="32"/>
      <c r="BF690" s="32"/>
      <c r="BG690" s="32"/>
      <c r="BH690" s="32"/>
      <c r="BI690" s="32"/>
    </row>
    <row r="691" spans="5:61" ht="14.1" hidden="1" customHeight="1" x14ac:dyDescent="0.25">
      <c r="E691" s="148"/>
      <c r="F691" s="148"/>
      <c r="G691" s="148"/>
      <c r="H691" s="134"/>
      <c r="I691" s="135"/>
      <c r="J691" s="102"/>
      <c r="K691" s="102"/>
      <c r="L691" s="102"/>
      <c r="M691" s="102"/>
      <c r="N691" s="102"/>
      <c r="O691" s="102"/>
      <c r="P691" s="102"/>
      <c r="Q691" s="102"/>
      <c r="R691" s="171"/>
      <c r="S691" s="171"/>
      <c r="T691" s="171"/>
      <c r="U691" s="83"/>
      <c r="V691" s="84"/>
      <c r="W691" s="155"/>
      <c r="X691" s="156"/>
      <c r="Y691" s="156"/>
      <c r="Z691" s="156"/>
      <c r="AA691" s="157"/>
      <c r="AB691" s="161"/>
      <c r="AC691" s="162"/>
      <c r="AD691" s="162"/>
      <c r="AE691" s="162"/>
      <c r="AF691" s="163"/>
      <c r="AG691" s="60" t="str">
        <f t="shared" ref="AG691" si="47">IF(W691="","",IFERROR(R689*AB691*VLOOKUP(W691,$BA$626:$BD$632,4),0))</f>
        <v/>
      </c>
      <c r="AH691" s="61"/>
      <c r="AI691" s="61"/>
      <c r="AJ691" s="62"/>
      <c r="AK691" s="66" t="str">
        <f t="shared" si="43"/>
        <v/>
      </c>
      <c r="AL691" s="67"/>
      <c r="AM691" s="68"/>
      <c r="AN691" s="145"/>
      <c r="AO691" s="146"/>
      <c r="AP691" s="147"/>
      <c r="AT691" s="292"/>
      <c r="AU691" s="292"/>
      <c r="AV691" s="305"/>
      <c r="AW691" s="305"/>
      <c r="AX691" s="305"/>
      <c r="AZ691" s="29"/>
      <c r="BA691" s="32"/>
      <c r="BB691" s="32"/>
      <c r="BC691" s="32"/>
      <c r="BD691" s="32"/>
      <c r="BE691" s="32"/>
      <c r="BF691" s="32"/>
      <c r="BG691" s="32"/>
      <c r="BH691" s="32"/>
      <c r="BI691" s="32"/>
    </row>
    <row r="692" spans="5:61" ht="14.1" hidden="1" customHeight="1" x14ac:dyDescent="0.25">
      <c r="E692" s="148" t="str">
        <f>"7.2.1."&amp;TEXT(AZ692,"0")</f>
        <v>7.2.1.11</v>
      </c>
      <c r="F692" s="148"/>
      <c r="G692" s="148"/>
      <c r="H692" s="130" t="s">
        <v>171</v>
      </c>
      <c r="I692" s="131"/>
      <c r="J692" s="102" t="s">
        <v>161</v>
      </c>
      <c r="K692" s="102"/>
      <c r="L692" s="102"/>
      <c r="M692" s="102"/>
      <c r="N692" s="102"/>
      <c r="O692" s="102"/>
      <c r="P692" s="102"/>
      <c r="Q692" s="102"/>
      <c r="R692" s="171"/>
      <c r="S692" s="171"/>
      <c r="T692" s="171"/>
      <c r="U692" s="81" t="e">
        <f>R692/($AE$370*1000)</f>
        <v>#DIV/0!</v>
      </c>
      <c r="V692" s="82"/>
      <c r="W692" s="149" t="s">
        <v>332</v>
      </c>
      <c r="X692" s="150"/>
      <c r="Y692" s="150"/>
      <c r="Z692" s="150"/>
      <c r="AA692" s="151"/>
      <c r="AB692" s="268">
        <f>IF((1-AB694-AB697)&gt;1,1,1-AB694-AB697)</f>
        <v>1</v>
      </c>
      <c r="AC692" s="269"/>
      <c r="AD692" s="269"/>
      <c r="AE692" s="269"/>
      <c r="AF692" s="270"/>
      <c r="AG692" s="54">
        <f>IF(W692="","",IFERROR(R692*AB692*VLOOKUP(W692,$BA$626:$BD$632,4),0))</f>
        <v>0</v>
      </c>
      <c r="AH692" s="55"/>
      <c r="AI692" s="55"/>
      <c r="AJ692" s="56"/>
      <c r="AK692" s="63" t="str">
        <f t="shared" si="43"/>
        <v>Гкал</v>
      </c>
      <c r="AL692" s="64"/>
      <c r="AM692" s="65"/>
      <c r="AN692" s="139">
        <f>IFERROR(AG692*VLOOKUP(W692,$BA$626:$BC$632,2),0)+IFERROR(AG694*VLOOKUP(W694,$BA$626:$BC$632,2),0)+IFERROR(AG697*VLOOKUP(W697,$BA$626:$BC$632,2),0)</f>
        <v>0</v>
      </c>
      <c r="AO692" s="140"/>
      <c r="AP692" s="141"/>
      <c r="AT692" s="27"/>
      <c r="AU692" s="27"/>
      <c r="AV692" s="25"/>
      <c r="AW692" s="25"/>
      <c r="AX692" s="25"/>
      <c r="AZ692" s="29">
        <f>AZ466</f>
        <v>11</v>
      </c>
      <c r="BA692" s="32"/>
      <c r="BB692" s="32"/>
      <c r="BC692" s="32"/>
      <c r="BD692" s="32"/>
      <c r="BE692" s="32"/>
      <c r="BF692" s="32"/>
      <c r="BG692" s="32"/>
      <c r="BH692" s="32"/>
      <c r="BI692" s="32"/>
    </row>
    <row r="693" spans="5:61" ht="14.1" hidden="1" customHeight="1" x14ac:dyDescent="0.25">
      <c r="E693" s="148"/>
      <c r="F693" s="148"/>
      <c r="G693" s="148"/>
      <c r="H693" s="132"/>
      <c r="I693" s="133"/>
      <c r="J693" s="102"/>
      <c r="K693" s="102"/>
      <c r="L693" s="102"/>
      <c r="M693" s="102"/>
      <c r="N693" s="102"/>
      <c r="O693" s="102"/>
      <c r="P693" s="102"/>
      <c r="Q693" s="102"/>
      <c r="R693" s="171"/>
      <c r="S693" s="171"/>
      <c r="T693" s="171"/>
      <c r="U693" s="165"/>
      <c r="V693" s="166"/>
      <c r="W693" s="155"/>
      <c r="X693" s="156"/>
      <c r="Y693" s="156"/>
      <c r="Z693" s="156"/>
      <c r="AA693" s="157"/>
      <c r="AB693" s="271">
        <f t="shared" ref="AB693" si="48">1-AB694-AB696</f>
        <v>1</v>
      </c>
      <c r="AC693" s="272"/>
      <c r="AD693" s="272"/>
      <c r="AE693" s="272"/>
      <c r="AF693" s="273"/>
      <c r="AG693" s="60" t="str">
        <f t="shared" ref="AG693" si="49">IF(W693="","",IFERROR(R693*AB693*VLOOKUP(W693,$BA$626:$BD$632,4),0))</f>
        <v/>
      </c>
      <c r="AH693" s="61"/>
      <c r="AI693" s="61"/>
      <c r="AJ693" s="62"/>
      <c r="AK693" s="66" t="str">
        <f t="shared" si="43"/>
        <v/>
      </c>
      <c r="AL693" s="67"/>
      <c r="AM693" s="68"/>
      <c r="AN693" s="142"/>
      <c r="AO693" s="143"/>
      <c r="AP693" s="144"/>
      <c r="AT693" s="27"/>
      <c r="AU693" s="27"/>
      <c r="AV693" s="25"/>
      <c r="AW693" s="25"/>
      <c r="AX693" s="25"/>
      <c r="AZ693" s="29"/>
      <c r="BA693" s="32"/>
      <c r="BB693" s="32"/>
      <c r="BC693" s="32"/>
      <c r="BD693" s="32"/>
      <c r="BE693" s="32"/>
      <c r="BF693" s="32"/>
      <c r="BG693" s="32"/>
      <c r="BH693" s="32"/>
      <c r="BI693" s="32"/>
    </row>
    <row r="694" spans="5:61" ht="14.1" hidden="1" customHeight="1" x14ac:dyDescent="0.25">
      <c r="E694" s="148"/>
      <c r="F694" s="148"/>
      <c r="G694" s="148"/>
      <c r="H694" s="132"/>
      <c r="I694" s="133"/>
      <c r="J694" s="102"/>
      <c r="K694" s="102"/>
      <c r="L694" s="102"/>
      <c r="M694" s="102"/>
      <c r="N694" s="102"/>
      <c r="O694" s="102"/>
      <c r="P694" s="102"/>
      <c r="Q694" s="102"/>
      <c r="R694" s="171"/>
      <c r="S694" s="171"/>
      <c r="T694" s="171"/>
      <c r="U694" s="165"/>
      <c r="V694" s="166"/>
      <c r="W694" s="149"/>
      <c r="X694" s="150"/>
      <c r="Y694" s="150"/>
      <c r="Z694" s="150"/>
      <c r="AA694" s="151"/>
      <c r="AB694" s="158">
        <v>0</v>
      </c>
      <c r="AC694" s="159"/>
      <c r="AD694" s="159"/>
      <c r="AE694" s="159"/>
      <c r="AF694" s="160"/>
      <c r="AG694" s="54" t="str">
        <f>IF(W694="","",IFERROR(R692*AB694*VLOOKUP(W694,$BA$626:$BD$632,4),0))</f>
        <v/>
      </c>
      <c r="AH694" s="55"/>
      <c r="AI694" s="55"/>
      <c r="AJ694" s="56"/>
      <c r="AK694" s="63" t="str">
        <f t="shared" si="43"/>
        <v/>
      </c>
      <c r="AL694" s="64"/>
      <c r="AM694" s="65"/>
      <c r="AN694" s="142"/>
      <c r="AO694" s="143"/>
      <c r="AP694" s="144"/>
      <c r="AT694" s="27"/>
      <c r="AU694" s="27"/>
      <c r="AV694" s="25"/>
      <c r="AW694" s="25"/>
      <c r="AX694" s="25"/>
      <c r="AZ694" s="29"/>
      <c r="BA694" s="32"/>
      <c r="BB694" s="32"/>
      <c r="BC694" s="32"/>
      <c r="BD694" s="32"/>
      <c r="BE694" s="32"/>
      <c r="BF694" s="32"/>
      <c r="BG694" s="32"/>
      <c r="BH694" s="32"/>
      <c r="BI694" s="32"/>
    </row>
    <row r="695" spans="5:61" ht="14.1" hidden="1" customHeight="1" x14ac:dyDescent="0.25">
      <c r="E695" s="148"/>
      <c r="F695" s="148"/>
      <c r="G695" s="148"/>
      <c r="H695" s="132"/>
      <c r="I695" s="133"/>
      <c r="J695" s="102"/>
      <c r="K695" s="102"/>
      <c r="L695" s="102"/>
      <c r="M695" s="102"/>
      <c r="N695" s="102"/>
      <c r="O695" s="102"/>
      <c r="P695" s="102"/>
      <c r="Q695" s="102"/>
      <c r="R695" s="171"/>
      <c r="S695" s="171"/>
      <c r="T695" s="171"/>
      <c r="U695" s="165"/>
      <c r="V695" s="166"/>
      <c r="W695" s="152"/>
      <c r="X695" s="153"/>
      <c r="Y695" s="153"/>
      <c r="Z695" s="153"/>
      <c r="AA695" s="154"/>
      <c r="AB695" s="274"/>
      <c r="AC695" s="275"/>
      <c r="AD695" s="275"/>
      <c r="AE695" s="275"/>
      <c r="AF695" s="276"/>
      <c r="AG695" s="57" t="str">
        <f t="shared" ref="AG695:AG696" si="50">IF(W695="","",IFERROR(R694*AB695*VLOOKUP(W695,$BA$626:$BD$632,4),0))</f>
        <v/>
      </c>
      <c r="AH695" s="58"/>
      <c r="AI695" s="58"/>
      <c r="AJ695" s="59"/>
      <c r="AK695" s="74" t="str">
        <f t="shared" si="43"/>
        <v/>
      </c>
      <c r="AL695" s="75"/>
      <c r="AM695" s="76"/>
      <c r="AN695" s="142"/>
      <c r="AO695" s="143"/>
      <c r="AP695" s="144"/>
      <c r="AT695" s="27"/>
      <c r="AU695" s="27"/>
      <c r="AV695" s="25"/>
      <c r="AW695" s="25"/>
      <c r="AX695" s="25"/>
      <c r="AZ695" s="29"/>
      <c r="BA695" s="32"/>
      <c r="BB695" s="32"/>
      <c r="BC695" s="32"/>
      <c r="BD695" s="32"/>
      <c r="BE695" s="32"/>
      <c r="BF695" s="32"/>
      <c r="BG695" s="32"/>
      <c r="BH695" s="32"/>
      <c r="BI695" s="32"/>
    </row>
    <row r="696" spans="5:61" ht="14.1" hidden="1" customHeight="1" x14ac:dyDescent="0.25">
      <c r="E696" s="148"/>
      <c r="F696" s="148"/>
      <c r="G696" s="148"/>
      <c r="H696" s="132"/>
      <c r="I696" s="133"/>
      <c r="J696" s="102"/>
      <c r="K696" s="102"/>
      <c r="L696" s="102"/>
      <c r="M696" s="102"/>
      <c r="N696" s="102"/>
      <c r="O696" s="102"/>
      <c r="P696" s="102"/>
      <c r="Q696" s="102"/>
      <c r="R696" s="171"/>
      <c r="S696" s="171"/>
      <c r="T696" s="171"/>
      <c r="U696" s="165"/>
      <c r="V696" s="166"/>
      <c r="W696" s="155"/>
      <c r="X696" s="156"/>
      <c r="Y696" s="156"/>
      <c r="Z696" s="156"/>
      <c r="AA696" s="157"/>
      <c r="AB696" s="161"/>
      <c r="AC696" s="162"/>
      <c r="AD696" s="162"/>
      <c r="AE696" s="162"/>
      <c r="AF696" s="163"/>
      <c r="AG696" s="60" t="str">
        <f t="shared" si="50"/>
        <v/>
      </c>
      <c r="AH696" s="61"/>
      <c r="AI696" s="61"/>
      <c r="AJ696" s="62"/>
      <c r="AK696" s="74" t="str">
        <f t="shared" si="43"/>
        <v/>
      </c>
      <c r="AL696" s="75"/>
      <c r="AM696" s="76"/>
      <c r="AN696" s="142"/>
      <c r="AO696" s="143"/>
      <c r="AP696" s="144"/>
      <c r="AT696" s="27"/>
      <c r="AU696" s="27"/>
      <c r="AV696" s="25"/>
      <c r="AW696" s="25"/>
      <c r="AX696" s="25"/>
      <c r="AZ696" s="29"/>
      <c r="BA696" s="32"/>
      <c r="BB696" s="32"/>
      <c r="BC696" s="32"/>
      <c r="BD696" s="32"/>
      <c r="BE696" s="32"/>
      <c r="BF696" s="32"/>
      <c r="BG696" s="32"/>
      <c r="BH696" s="32"/>
      <c r="BI696" s="32"/>
    </row>
    <row r="697" spans="5:61" ht="14.1" hidden="1" customHeight="1" x14ac:dyDescent="0.25">
      <c r="E697" s="148"/>
      <c r="F697" s="148"/>
      <c r="G697" s="148"/>
      <c r="H697" s="132"/>
      <c r="I697" s="133"/>
      <c r="J697" s="102"/>
      <c r="K697" s="102"/>
      <c r="L697" s="102"/>
      <c r="M697" s="102"/>
      <c r="N697" s="102"/>
      <c r="O697" s="102"/>
      <c r="P697" s="102"/>
      <c r="Q697" s="102"/>
      <c r="R697" s="171"/>
      <c r="S697" s="171"/>
      <c r="T697" s="171"/>
      <c r="U697" s="165"/>
      <c r="V697" s="166"/>
      <c r="W697" s="149"/>
      <c r="X697" s="150"/>
      <c r="Y697" s="150"/>
      <c r="Z697" s="150"/>
      <c r="AA697" s="151"/>
      <c r="AB697" s="158">
        <v>0</v>
      </c>
      <c r="AC697" s="159"/>
      <c r="AD697" s="159"/>
      <c r="AE697" s="159"/>
      <c r="AF697" s="160"/>
      <c r="AG697" s="54" t="str">
        <f>IF(W697="","",IFERROR(R692*AB697*VLOOKUP(W697,$BA$626:$BD$632,4),0))</f>
        <v/>
      </c>
      <c r="AH697" s="55"/>
      <c r="AI697" s="55"/>
      <c r="AJ697" s="56"/>
      <c r="AK697" s="63" t="str">
        <f t="shared" si="43"/>
        <v/>
      </c>
      <c r="AL697" s="64"/>
      <c r="AM697" s="65"/>
      <c r="AN697" s="142"/>
      <c r="AO697" s="143"/>
      <c r="AP697" s="144"/>
      <c r="AT697" s="27"/>
      <c r="AU697" s="27"/>
      <c r="AV697" s="25"/>
      <c r="AW697" s="25"/>
      <c r="AX697" s="25"/>
      <c r="AZ697" s="29"/>
      <c r="BA697" s="32"/>
      <c r="BB697" s="32"/>
      <c r="BC697" s="32"/>
      <c r="BD697" s="32"/>
      <c r="BE697" s="32"/>
      <c r="BF697" s="32"/>
      <c r="BG697" s="32"/>
      <c r="BH697" s="32"/>
      <c r="BI697" s="32"/>
    </row>
    <row r="698" spans="5:61" ht="14.1" hidden="1" customHeight="1" x14ac:dyDescent="0.25">
      <c r="E698" s="148"/>
      <c r="F698" s="148"/>
      <c r="G698" s="148"/>
      <c r="H698" s="134"/>
      <c r="I698" s="135"/>
      <c r="J698" s="102"/>
      <c r="K698" s="102"/>
      <c r="L698" s="102"/>
      <c r="M698" s="102"/>
      <c r="N698" s="102"/>
      <c r="O698" s="102"/>
      <c r="P698" s="102"/>
      <c r="Q698" s="102"/>
      <c r="R698" s="171"/>
      <c r="S698" s="171"/>
      <c r="T698" s="171"/>
      <c r="U698" s="83"/>
      <c r="V698" s="84"/>
      <c r="W698" s="155"/>
      <c r="X698" s="156"/>
      <c r="Y698" s="156"/>
      <c r="Z698" s="156"/>
      <c r="AA698" s="157"/>
      <c r="AB698" s="161"/>
      <c r="AC698" s="162"/>
      <c r="AD698" s="162"/>
      <c r="AE698" s="162"/>
      <c r="AF698" s="163"/>
      <c r="AG698" s="60" t="str">
        <f t="shared" ref="AG698" si="51">IF(W698="","",IFERROR(R696*AB698*VLOOKUP(W698,$BA$626:$BD$632,4),0))</f>
        <v/>
      </c>
      <c r="AH698" s="61"/>
      <c r="AI698" s="61"/>
      <c r="AJ698" s="62"/>
      <c r="AK698" s="66" t="str">
        <f t="shared" si="43"/>
        <v/>
      </c>
      <c r="AL698" s="67"/>
      <c r="AM698" s="68"/>
      <c r="AN698" s="145"/>
      <c r="AO698" s="146"/>
      <c r="AP698" s="147"/>
      <c r="AT698" s="27"/>
      <c r="AU698" s="27"/>
      <c r="AV698" s="25"/>
      <c r="AW698" s="25"/>
      <c r="AX698" s="25"/>
      <c r="AZ698" s="29"/>
      <c r="BA698" s="32"/>
      <c r="BB698" s="32"/>
      <c r="BC698" s="32"/>
      <c r="BD698" s="32"/>
      <c r="BE698" s="32"/>
      <c r="BF698" s="32"/>
      <c r="BG698" s="32"/>
      <c r="BH698" s="32"/>
      <c r="BI698" s="32"/>
    </row>
    <row r="699" spans="5:61" ht="14.1" hidden="1" customHeight="1" x14ac:dyDescent="0.25">
      <c r="E699" s="148" t="str">
        <f>"7.2.1."&amp;TEXT(AZ699,"0")</f>
        <v>7.2.1.11</v>
      </c>
      <c r="F699" s="148"/>
      <c r="G699" s="148"/>
      <c r="H699" s="130" t="s">
        <v>173</v>
      </c>
      <c r="I699" s="131"/>
      <c r="J699" s="102" t="s">
        <v>172</v>
      </c>
      <c r="K699" s="102"/>
      <c r="L699" s="102"/>
      <c r="M699" s="102"/>
      <c r="N699" s="102"/>
      <c r="O699" s="102"/>
      <c r="P699" s="102"/>
      <c r="Q699" s="102"/>
      <c r="R699" s="164"/>
      <c r="S699" s="164"/>
      <c r="T699" s="164"/>
      <c r="U699" s="81" t="e">
        <f>R699/($AE$370*1000)</f>
        <v>#DIV/0!</v>
      </c>
      <c r="V699" s="82"/>
      <c r="W699" s="176" t="s">
        <v>332</v>
      </c>
      <c r="X699" s="177"/>
      <c r="Y699" s="177"/>
      <c r="Z699" s="177"/>
      <c r="AA699" s="178"/>
      <c r="AB699" s="179">
        <f>IF((1-AB700-AB701)&gt;1,1,1-AB700-AB701)</f>
        <v>1</v>
      </c>
      <c r="AC699" s="180"/>
      <c r="AD699" s="180"/>
      <c r="AE699" s="180"/>
      <c r="AF699" s="181"/>
      <c r="AG699" s="95">
        <f>IF(W699="","",IFERROR(R699*AB699*VLOOKUP(W699,$BA$626:$BD$632,4),0))</f>
        <v>0</v>
      </c>
      <c r="AH699" s="96"/>
      <c r="AI699" s="96"/>
      <c r="AJ699" s="97"/>
      <c r="AK699" s="69" t="str">
        <f>IFERROR(VLOOKUP(W699,$BA$626:$BC$632,3),"")</f>
        <v>Гкал</v>
      </c>
      <c r="AL699" s="70"/>
      <c r="AM699" s="71"/>
      <c r="AN699" s="139">
        <f t="shared" ref="AN699" si="52">IFERROR(AG699*VLOOKUP(W699,$BA$626:$BC$632,2),0)+IFERROR(AG700*VLOOKUP(W700,$BA$626:$BC$632,2),0)+IFERROR(AG702*VLOOKUP(W702,$BA$626:$BC$632,2),0)</f>
        <v>0</v>
      </c>
      <c r="AO699" s="140"/>
      <c r="AP699" s="141"/>
      <c r="AS699" s="24"/>
      <c r="AT699" s="292"/>
      <c r="AU699" s="292"/>
      <c r="AV699" s="305"/>
      <c r="AW699" s="305"/>
      <c r="AX699" s="305"/>
      <c r="AZ699" s="29">
        <f>AZ473</f>
        <v>11</v>
      </c>
      <c r="BA699" s="32"/>
      <c r="BB699" s="32"/>
      <c r="BC699" s="32"/>
      <c r="BD699" s="32"/>
      <c r="BE699" s="32"/>
      <c r="BF699" s="32"/>
      <c r="BG699" s="32"/>
      <c r="BH699" s="32"/>
      <c r="BI699" s="32"/>
    </row>
    <row r="700" spans="5:61" ht="14.1" hidden="1" customHeight="1" x14ac:dyDescent="0.25">
      <c r="E700" s="148"/>
      <c r="F700" s="148"/>
      <c r="G700" s="148"/>
      <c r="H700" s="132"/>
      <c r="I700" s="133"/>
      <c r="J700" s="102"/>
      <c r="K700" s="102"/>
      <c r="L700" s="102"/>
      <c r="M700" s="102"/>
      <c r="N700" s="102"/>
      <c r="O700" s="102"/>
      <c r="P700" s="102"/>
      <c r="Q700" s="102"/>
      <c r="R700" s="164"/>
      <c r="S700" s="164"/>
      <c r="T700" s="164"/>
      <c r="U700" s="165"/>
      <c r="V700" s="166"/>
      <c r="W700" s="176" t="s">
        <v>266</v>
      </c>
      <c r="X700" s="177"/>
      <c r="Y700" s="177"/>
      <c r="Z700" s="177"/>
      <c r="AA700" s="178"/>
      <c r="AB700" s="277">
        <v>0</v>
      </c>
      <c r="AC700" s="278"/>
      <c r="AD700" s="278"/>
      <c r="AE700" s="278"/>
      <c r="AF700" s="279"/>
      <c r="AG700" s="95">
        <f>IF(W700="","",IFERROR(R699*AB700*VLOOKUP(W700,$BA$626:$BD$632,4),0))</f>
        <v>0</v>
      </c>
      <c r="AH700" s="96"/>
      <c r="AI700" s="96"/>
      <c r="AJ700" s="97"/>
      <c r="AK700" s="69" t="str">
        <f>IFERROR(VLOOKUP(W700,$BA$626:$BC$632,3),"")</f>
        <v>м³</v>
      </c>
      <c r="AL700" s="70"/>
      <c r="AM700" s="71"/>
      <c r="AN700" s="142"/>
      <c r="AO700" s="143"/>
      <c r="AP700" s="144"/>
      <c r="AT700" s="292"/>
      <c r="AU700" s="292"/>
      <c r="AV700" s="305"/>
      <c r="AW700" s="305"/>
      <c r="AX700" s="305"/>
      <c r="AZ700" s="29"/>
      <c r="BA700" s="32"/>
      <c r="BB700" s="32"/>
      <c r="BC700" s="32"/>
      <c r="BD700" s="32"/>
      <c r="BE700" s="32"/>
      <c r="BF700" s="32"/>
      <c r="BG700" s="32"/>
      <c r="BH700" s="32"/>
      <c r="BI700" s="32"/>
    </row>
    <row r="701" spans="5:61" ht="14.1" hidden="1" customHeight="1" x14ac:dyDescent="0.25">
      <c r="E701" s="148"/>
      <c r="F701" s="148"/>
      <c r="G701" s="148"/>
      <c r="H701" s="134"/>
      <c r="I701" s="135"/>
      <c r="J701" s="102"/>
      <c r="K701" s="102"/>
      <c r="L701" s="102"/>
      <c r="M701" s="102"/>
      <c r="N701" s="102"/>
      <c r="O701" s="102"/>
      <c r="P701" s="102"/>
      <c r="Q701" s="102"/>
      <c r="R701" s="164"/>
      <c r="S701" s="164"/>
      <c r="T701" s="164"/>
      <c r="U701" s="165"/>
      <c r="V701" s="166"/>
      <c r="W701" s="176"/>
      <c r="X701" s="177"/>
      <c r="Y701" s="177"/>
      <c r="Z701" s="177"/>
      <c r="AA701" s="178"/>
      <c r="AB701" s="277">
        <v>0</v>
      </c>
      <c r="AC701" s="278"/>
      <c r="AD701" s="278"/>
      <c r="AE701" s="278"/>
      <c r="AF701" s="279"/>
      <c r="AG701" s="95" t="str">
        <f>IF(W701="","",IFERROR(R699*AB701*VLOOKUP(W701,$BA$626:$BD$632,4),0))</f>
        <v/>
      </c>
      <c r="AH701" s="96"/>
      <c r="AI701" s="96"/>
      <c r="AJ701" s="97"/>
      <c r="AK701" s="69" t="str">
        <f>IFERROR(VLOOKUP(W701,$BA$626:$BC$632,3),"")</f>
        <v/>
      </c>
      <c r="AL701" s="70"/>
      <c r="AM701" s="71"/>
      <c r="AN701" s="145"/>
      <c r="AO701" s="146"/>
      <c r="AP701" s="147"/>
      <c r="AT701" s="292"/>
      <c r="AU701" s="292"/>
      <c r="AV701" s="305"/>
      <c r="AW701" s="305"/>
      <c r="AX701" s="305"/>
      <c r="AZ701" s="29"/>
      <c r="BA701" s="32"/>
      <c r="BB701" s="32"/>
      <c r="BC701" s="32"/>
      <c r="BD701" s="32"/>
      <c r="BE701" s="32"/>
      <c r="BF701" s="32"/>
      <c r="BG701" s="32"/>
      <c r="BH701" s="32"/>
      <c r="BI701" s="32"/>
    </row>
    <row r="702" spans="5:61" ht="14.1" hidden="1" customHeight="1" x14ac:dyDescent="0.25">
      <c r="E702" s="148" t="str">
        <f>"7.2.1."&amp;TEXT(AZ702,"0")</f>
        <v>7.2.1.11</v>
      </c>
      <c r="F702" s="148"/>
      <c r="G702" s="148"/>
      <c r="H702" s="130" t="s">
        <v>175</v>
      </c>
      <c r="I702" s="131"/>
      <c r="J702" s="102" t="s">
        <v>174</v>
      </c>
      <c r="K702" s="102"/>
      <c r="L702" s="102"/>
      <c r="M702" s="102"/>
      <c r="N702" s="102"/>
      <c r="O702" s="102"/>
      <c r="P702" s="102"/>
      <c r="Q702" s="102"/>
      <c r="R702" s="171"/>
      <c r="S702" s="171"/>
      <c r="T702" s="171"/>
      <c r="U702" s="81" t="e">
        <f>R702/($AE$370*1000)</f>
        <v>#DIV/0!</v>
      </c>
      <c r="V702" s="82"/>
      <c r="W702" s="149" t="s">
        <v>332</v>
      </c>
      <c r="X702" s="150"/>
      <c r="Y702" s="150"/>
      <c r="Z702" s="150"/>
      <c r="AA702" s="151"/>
      <c r="AB702" s="268">
        <f>IF((1-AB705-AB707)&gt;1,1,1-AB705-AB707)</f>
        <v>1</v>
      </c>
      <c r="AC702" s="269"/>
      <c r="AD702" s="269"/>
      <c r="AE702" s="269"/>
      <c r="AF702" s="270"/>
      <c r="AG702" s="54">
        <f>IF(W702="","",IFERROR(R702*AB702*VLOOKUP(W702,$BA$626:$BD$632,4),0))</f>
        <v>0</v>
      </c>
      <c r="AH702" s="55"/>
      <c r="AI702" s="55"/>
      <c r="AJ702" s="56"/>
      <c r="AK702" s="63" t="str">
        <f t="shared" ref="AK702:AK709" si="53">IFERROR(VLOOKUP(W702,$BA$626:$BC$632,3),"")</f>
        <v>Гкал</v>
      </c>
      <c r="AL702" s="64"/>
      <c r="AM702" s="65"/>
      <c r="AN702" s="139">
        <f>IFERROR(AG702*VLOOKUP(W702,$BA$626:$BC$632,2),0)+IFERROR(AG705*VLOOKUP(W705,$BA$626:$BC$632,2),0)+IFERROR(AG707*VLOOKUP(W707,$BA$626:$BC$632,2),0)</f>
        <v>0</v>
      </c>
      <c r="AO702" s="140"/>
      <c r="AP702" s="141"/>
      <c r="AS702" s="24"/>
      <c r="AT702" s="292"/>
      <c r="AU702" s="292"/>
      <c r="AV702" s="305"/>
      <c r="AW702" s="305"/>
      <c r="AX702" s="305"/>
      <c r="AZ702" s="29">
        <f>AZ475</f>
        <v>11</v>
      </c>
      <c r="BA702" s="32"/>
      <c r="BB702" s="32"/>
      <c r="BC702" s="32"/>
      <c r="BD702" s="32"/>
      <c r="BE702" s="32"/>
      <c r="BF702" s="32"/>
      <c r="BG702" s="32"/>
      <c r="BH702" s="32"/>
      <c r="BI702" s="32"/>
    </row>
    <row r="703" spans="5:61" ht="14.1" hidden="1" customHeight="1" x14ac:dyDescent="0.25">
      <c r="E703" s="148"/>
      <c r="F703" s="148"/>
      <c r="G703" s="148"/>
      <c r="H703" s="132"/>
      <c r="I703" s="133"/>
      <c r="J703" s="102"/>
      <c r="K703" s="102"/>
      <c r="L703" s="102"/>
      <c r="M703" s="102"/>
      <c r="N703" s="102"/>
      <c r="O703" s="102"/>
      <c r="P703" s="102"/>
      <c r="Q703" s="102"/>
      <c r="R703" s="171"/>
      <c r="S703" s="171"/>
      <c r="T703" s="171"/>
      <c r="U703" s="165"/>
      <c r="V703" s="166"/>
      <c r="W703" s="152"/>
      <c r="X703" s="153"/>
      <c r="Y703" s="153"/>
      <c r="Z703" s="153"/>
      <c r="AA703" s="154"/>
      <c r="AB703" s="280">
        <f t="shared" ref="AB703:AB704" si="54">1-AB704-AB706</f>
        <v>0</v>
      </c>
      <c r="AC703" s="281"/>
      <c r="AD703" s="281"/>
      <c r="AE703" s="281"/>
      <c r="AF703" s="282"/>
      <c r="AG703" s="57" t="str">
        <f t="shared" ref="AG703:AG704" si="55">IF(W703="","",IFERROR(R703*AB703*VLOOKUP(W703,$BA$626:$BD$632,4),0))</f>
        <v/>
      </c>
      <c r="AH703" s="58"/>
      <c r="AI703" s="58"/>
      <c r="AJ703" s="59"/>
      <c r="AK703" s="74" t="str">
        <f t="shared" si="53"/>
        <v/>
      </c>
      <c r="AL703" s="75"/>
      <c r="AM703" s="76"/>
      <c r="AN703" s="142"/>
      <c r="AO703" s="143"/>
      <c r="AP703" s="144"/>
      <c r="AT703" s="292"/>
      <c r="AU703" s="292"/>
      <c r="AV703" s="305"/>
      <c r="AW703" s="305"/>
      <c r="AX703" s="305"/>
      <c r="AZ703" s="29"/>
      <c r="BA703" s="32"/>
      <c r="BB703" s="32"/>
      <c r="BC703" s="32"/>
      <c r="BD703" s="32"/>
      <c r="BE703" s="32"/>
      <c r="BF703" s="32"/>
      <c r="BG703" s="32"/>
      <c r="BH703" s="32"/>
      <c r="BI703" s="32"/>
    </row>
    <row r="704" spans="5:61" ht="14.1" hidden="1" customHeight="1" x14ac:dyDescent="0.25">
      <c r="E704" s="148"/>
      <c r="F704" s="148"/>
      <c r="G704" s="148"/>
      <c r="H704" s="132"/>
      <c r="I704" s="133"/>
      <c r="J704" s="102"/>
      <c r="K704" s="102"/>
      <c r="L704" s="102"/>
      <c r="M704" s="102"/>
      <c r="N704" s="102"/>
      <c r="O704" s="102"/>
      <c r="P704" s="102"/>
      <c r="Q704" s="102"/>
      <c r="R704" s="171"/>
      <c r="S704" s="171"/>
      <c r="T704" s="171"/>
      <c r="U704" s="165"/>
      <c r="V704" s="166"/>
      <c r="W704" s="155"/>
      <c r="X704" s="156"/>
      <c r="Y704" s="156"/>
      <c r="Z704" s="156"/>
      <c r="AA704" s="157"/>
      <c r="AB704" s="271">
        <f t="shared" si="54"/>
        <v>1</v>
      </c>
      <c r="AC704" s="272"/>
      <c r="AD704" s="272"/>
      <c r="AE704" s="272"/>
      <c r="AF704" s="273"/>
      <c r="AG704" s="60" t="str">
        <f t="shared" si="55"/>
        <v/>
      </c>
      <c r="AH704" s="61"/>
      <c r="AI704" s="61"/>
      <c r="AJ704" s="62"/>
      <c r="AK704" s="74" t="str">
        <f t="shared" si="53"/>
        <v/>
      </c>
      <c r="AL704" s="75"/>
      <c r="AM704" s="76"/>
      <c r="AN704" s="142"/>
      <c r="AO704" s="143"/>
      <c r="AP704" s="144"/>
      <c r="AT704" s="292"/>
      <c r="AU704" s="292"/>
      <c r="AV704" s="305"/>
      <c r="AW704" s="305"/>
      <c r="AX704" s="305"/>
      <c r="AZ704" s="29"/>
      <c r="BA704" s="32"/>
      <c r="BB704" s="32"/>
      <c r="BC704" s="32"/>
      <c r="BD704" s="32"/>
      <c r="BE704" s="32"/>
      <c r="BF704" s="32"/>
      <c r="BG704" s="32"/>
      <c r="BH704" s="32"/>
      <c r="BI704" s="32"/>
    </row>
    <row r="705" spans="5:61" ht="14.1" hidden="1" customHeight="1" x14ac:dyDescent="0.25">
      <c r="E705" s="148"/>
      <c r="F705" s="148"/>
      <c r="G705" s="148"/>
      <c r="H705" s="132"/>
      <c r="I705" s="133"/>
      <c r="J705" s="102"/>
      <c r="K705" s="102"/>
      <c r="L705" s="102"/>
      <c r="M705" s="102"/>
      <c r="N705" s="102"/>
      <c r="O705" s="102"/>
      <c r="P705" s="102"/>
      <c r="Q705" s="102"/>
      <c r="R705" s="171"/>
      <c r="S705" s="171"/>
      <c r="T705" s="171"/>
      <c r="U705" s="165"/>
      <c r="V705" s="166"/>
      <c r="W705" s="149" t="s">
        <v>266</v>
      </c>
      <c r="X705" s="150"/>
      <c r="Y705" s="150"/>
      <c r="Z705" s="150"/>
      <c r="AA705" s="151"/>
      <c r="AB705" s="158">
        <v>0</v>
      </c>
      <c r="AC705" s="159"/>
      <c r="AD705" s="159"/>
      <c r="AE705" s="159"/>
      <c r="AF705" s="160"/>
      <c r="AG705" s="54">
        <f>IF(W705="","",IFERROR(R702*AB705*VLOOKUP(W705,$BA$626:$BD$632,4),0))</f>
        <v>0</v>
      </c>
      <c r="AH705" s="55"/>
      <c r="AI705" s="55"/>
      <c r="AJ705" s="56"/>
      <c r="AK705" s="63" t="str">
        <f t="shared" si="53"/>
        <v>м³</v>
      </c>
      <c r="AL705" s="64"/>
      <c r="AM705" s="65"/>
      <c r="AN705" s="142"/>
      <c r="AO705" s="143"/>
      <c r="AP705" s="144"/>
      <c r="AT705" s="292"/>
      <c r="AU705" s="292"/>
      <c r="AV705" s="305"/>
      <c r="AW705" s="305"/>
      <c r="AX705" s="305"/>
      <c r="AZ705" s="29"/>
      <c r="BA705" s="32"/>
      <c r="BB705" s="32"/>
      <c r="BC705" s="32"/>
      <c r="BD705" s="32"/>
      <c r="BE705" s="32"/>
      <c r="BF705" s="32"/>
      <c r="BG705" s="32"/>
      <c r="BH705" s="32"/>
      <c r="BI705" s="32"/>
    </row>
    <row r="706" spans="5:61" ht="14.1" hidden="1" customHeight="1" x14ac:dyDescent="0.25">
      <c r="E706" s="148"/>
      <c r="F706" s="148"/>
      <c r="G706" s="148"/>
      <c r="H706" s="132"/>
      <c r="I706" s="133"/>
      <c r="J706" s="102"/>
      <c r="K706" s="102"/>
      <c r="L706" s="102"/>
      <c r="M706" s="102"/>
      <c r="N706" s="102"/>
      <c r="O706" s="102"/>
      <c r="P706" s="102"/>
      <c r="Q706" s="102"/>
      <c r="R706" s="171"/>
      <c r="S706" s="171"/>
      <c r="T706" s="171"/>
      <c r="U706" s="165"/>
      <c r="V706" s="166"/>
      <c r="W706" s="155"/>
      <c r="X706" s="156"/>
      <c r="Y706" s="156"/>
      <c r="Z706" s="156"/>
      <c r="AA706" s="157"/>
      <c r="AB706" s="161"/>
      <c r="AC706" s="162"/>
      <c r="AD706" s="162"/>
      <c r="AE706" s="162"/>
      <c r="AF706" s="163"/>
      <c r="AG706" s="60" t="str">
        <f t="shared" ref="AG706" si="56">IF(W706="","",IFERROR(R705*AB706*VLOOKUP(W706,$BA$626:$BD$632,4),0))</f>
        <v/>
      </c>
      <c r="AH706" s="61"/>
      <c r="AI706" s="61"/>
      <c r="AJ706" s="62"/>
      <c r="AK706" s="66" t="str">
        <f t="shared" si="53"/>
        <v/>
      </c>
      <c r="AL706" s="67"/>
      <c r="AM706" s="68"/>
      <c r="AN706" s="142"/>
      <c r="AO706" s="143"/>
      <c r="AP706" s="144"/>
      <c r="AT706" s="292"/>
      <c r="AU706" s="292"/>
      <c r="AV706" s="305"/>
      <c r="AW706" s="305"/>
      <c r="AX706" s="305"/>
      <c r="AZ706" s="29"/>
      <c r="BA706" s="32"/>
      <c r="BB706" s="32"/>
      <c r="BC706" s="32"/>
      <c r="BD706" s="32"/>
      <c r="BE706" s="32"/>
      <c r="BF706" s="32"/>
      <c r="BG706" s="32"/>
      <c r="BH706" s="32"/>
      <c r="BI706" s="32"/>
    </row>
    <row r="707" spans="5:61" ht="14.1" hidden="1" customHeight="1" x14ac:dyDescent="0.25">
      <c r="E707" s="148"/>
      <c r="F707" s="148"/>
      <c r="G707" s="148"/>
      <c r="H707" s="132"/>
      <c r="I707" s="133"/>
      <c r="J707" s="102"/>
      <c r="K707" s="102"/>
      <c r="L707" s="102"/>
      <c r="M707" s="102"/>
      <c r="N707" s="102"/>
      <c r="O707" s="102"/>
      <c r="P707" s="102"/>
      <c r="Q707" s="102"/>
      <c r="R707" s="171"/>
      <c r="S707" s="171"/>
      <c r="T707" s="171"/>
      <c r="U707" s="165"/>
      <c r="V707" s="166"/>
      <c r="W707" s="149"/>
      <c r="X707" s="150"/>
      <c r="Y707" s="150"/>
      <c r="Z707" s="150"/>
      <c r="AA707" s="151"/>
      <c r="AB707" s="158">
        <v>0</v>
      </c>
      <c r="AC707" s="159"/>
      <c r="AD707" s="159"/>
      <c r="AE707" s="159"/>
      <c r="AF707" s="160"/>
      <c r="AG707" s="54" t="str">
        <f>IF(W707="","",IFERROR(R702*AB707*VLOOKUP(W707,$BA$626:$BD$632,4),0))</f>
        <v/>
      </c>
      <c r="AH707" s="55"/>
      <c r="AI707" s="55"/>
      <c r="AJ707" s="56"/>
      <c r="AK707" s="63" t="str">
        <f t="shared" si="53"/>
        <v/>
      </c>
      <c r="AL707" s="64"/>
      <c r="AM707" s="65"/>
      <c r="AN707" s="142"/>
      <c r="AO707" s="143"/>
      <c r="AP707" s="144"/>
      <c r="AT707" s="292"/>
      <c r="AU707" s="292"/>
      <c r="AV707" s="305"/>
      <c r="AW707" s="305"/>
      <c r="AX707" s="305"/>
      <c r="AZ707" s="29"/>
      <c r="BA707" s="32"/>
      <c r="BB707" s="32"/>
      <c r="BC707" s="32"/>
      <c r="BD707" s="32"/>
      <c r="BE707" s="32"/>
      <c r="BF707" s="32"/>
      <c r="BG707" s="32"/>
      <c r="BH707" s="32"/>
      <c r="BI707" s="32"/>
    </row>
    <row r="708" spans="5:61" ht="14.1" hidden="1" customHeight="1" x14ac:dyDescent="0.25">
      <c r="E708" s="148"/>
      <c r="F708" s="148"/>
      <c r="G708" s="148"/>
      <c r="H708" s="132"/>
      <c r="I708" s="133"/>
      <c r="J708" s="102"/>
      <c r="K708" s="102"/>
      <c r="L708" s="102"/>
      <c r="M708" s="102"/>
      <c r="N708" s="102"/>
      <c r="O708" s="102"/>
      <c r="P708" s="102"/>
      <c r="Q708" s="102"/>
      <c r="R708" s="171"/>
      <c r="S708" s="171"/>
      <c r="T708" s="171"/>
      <c r="U708" s="165"/>
      <c r="V708" s="166"/>
      <c r="W708" s="152"/>
      <c r="X708" s="153"/>
      <c r="Y708" s="153"/>
      <c r="Z708" s="153"/>
      <c r="AA708" s="154"/>
      <c r="AB708" s="274"/>
      <c r="AC708" s="275"/>
      <c r="AD708" s="275"/>
      <c r="AE708" s="275"/>
      <c r="AF708" s="276"/>
      <c r="AG708" s="57" t="str">
        <f t="shared" ref="AG708:AG709" si="57">IF(W708="","",IFERROR(R706*AB708*VLOOKUP(W708,$BA$626:$BD$632,4),0))</f>
        <v/>
      </c>
      <c r="AH708" s="58"/>
      <c r="AI708" s="58"/>
      <c r="AJ708" s="59"/>
      <c r="AK708" s="74" t="str">
        <f t="shared" si="53"/>
        <v/>
      </c>
      <c r="AL708" s="75"/>
      <c r="AM708" s="76"/>
      <c r="AN708" s="142"/>
      <c r="AO708" s="143"/>
      <c r="AP708" s="144"/>
      <c r="AT708" s="292"/>
      <c r="AU708" s="292"/>
      <c r="AV708" s="305"/>
      <c r="AW708" s="305"/>
      <c r="AX708" s="305"/>
      <c r="AZ708" s="29"/>
      <c r="BA708" s="32"/>
      <c r="BB708" s="32"/>
      <c r="BC708" s="32"/>
      <c r="BD708" s="32"/>
      <c r="BE708" s="32"/>
      <c r="BF708" s="32"/>
      <c r="BG708" s="32"/>
      <c r="BH708" s="32"/>
      <c r="BI708" s="32"/>
    </row>
    <row r="709" spans="5:61" ht="14.1" hidden="1" customHeight="1" x14ac:dyDescent="0.25">
      <c r="E709" s="148"/>
      <c r="F709" s="148"/>
      <c r="G709" s="148"/>
      <c r="H709" s="134"/>
      <c r="I709" s="135"/>
      <c r="J709" s="102"/>
      <c r="K709" s="102"/>
      <c r="L709" s="102"/>
      <c r="M709" s="102"/>
      <c r="N709" s="102"/>
      <c r="O709" s="102"/>
      <c r="P709" s="102"/>
      <c r="Q709" s="102"/>
      <c r="R709" s="171"/>
      <c r="S709" s="171"/>
      <c r="T709" s="171"/>
      <c r="U709" s="83"/>
      <c r="V709" s="84"/>
      <c r="W709" s="155"/>
      <c r="X709" s="156"/>
      <c r="Y709" s="156"/>
      <c r="Z709" s="156"/>
      <c r="AA709" s="157"/>
      <c r="AB709" s="161"/>
      <c r="AC709" s="162"/>
      <c r="AD709" s="162"/>
      <c r="AE709" s="162"/>
      <c r="AF709" s="163"/>
      <c r="AG709" s="60" t="str">
        <f t="shared" si="57"/>
        <v/>
      </c>
      <c r="AH709" s="61"/>
      <c r="AI709" s="61"/>
      <c r="AJ709" s="62"/>
      <c r="AK709" s="74" t="str">
        <f t="shared" si="53"/>
        <v/>
      </c>
      <c r="AL709" s="75"/>
      <c r="AM709" s="76"/>
      <c r="AN709" s="145"/>
      <c r="AO709" s="146"/>
      <c r="AP709" s="147"/>
      <c r="AT709" s="292"/>
      <c r="AU709" s="292"/>
      <c r="AV709" s="305"/>
      <c r="AW709" s="305"/>
      <c r="AX709" s="305"/>
      <c r="AZ709" s="29"/>
      <c r="BA709" s="32"/>
      <c r="BB709" s="32"/>
      <c r="BC709" s="32"/>
      <c r="BD709" s="32"/>
      <c r="BE709" s="32"/>
      <c r="BF709" s="32"/>
      <c r="BG709" s="32"/>
      <c r="BH709" s="32"/>
      <c r="BI709" s="32"/>
    </row>
    <row r="710" spans="5:61" ht="14.1" hidden="1" customHeight="1" x14ac:dyDescent="0.25">
      <c r="E710" s="148" t="str">
        <f>"7.2.1."&amp;TEXT(AZ710,"0")</f>
        <v>7.2.1.11</v>
      </c>
      <c r="F710" s="148"/>
      <c r="G710" s="148"/>
      <c r="H710" s="130" t="s">
        <v>176</v>
      </c>
      <c r="I710" s="131"/>
      <c r="J710" s="102" t="s">
        <v>178</v>
      </c>
      <c r="K710" s="102"/>
      <c r="L710" s="102"/>
      <c r="M710" s="102"/>
      <c r="N710" s="102"/>
      <c r="O710" s="102"/>
      <c r="P710" s="102"/>
      <c r="Q710" s="102"/>
      <c r="R710" s="171"/>
      <c r="S710" s="171"/>
      <c r="T710" s="171"/>
      <c r="U710" s="81" t="e">
        <f>R710/($AE$370*1000)</f>
        <v>#DIV/0!</v>
      </c>
      <c r="V710" s="82"/>
      <c r="W710" s="149" t="s">
        <v>332</v>
      </c>
      <c r="X710" s="150"/>
      <c r="Y710" s="150"/>
      <c r="Z710" s="150"/>
      <c r="AA710" s="151"/>
      <c r="AB710" s="268">
        <f>IF((1-AB714-AB718)&gt;1,1,1-AB714-AB718)</f>
        <v>1</v>
      </c>
      <c r="AC710" s="269"/>
      <c r="AD710" s="269"/>
      <c r="AE710" s="269"/>
      <c r="AF710" s="270"/>
      <c r="AG710" s="54">
        <f t="shared" ref="AG710:AG713" si="58">IF(W710="","",IFERROR(R710*AB710*VLOOKUP(W710,$BA$626:$BD$632,4),0))</f>
        <v>0</v>
      </c>
      <c r="AH710" s="55"/>
      <c r="AI710" s="55"/>
      <c r="AJ710" s="56"/>
      <c r="AK710" s="63" t="str">
        <f t="shared" ref="AK710:AK721" si="59">IFERROR(VLOOKUP(W710,$BA$626:$BC$632,3),"")</f>
        <v>Гкал</v>
      </c>
      <c r="AL710" s="64"/>
      <c r="AM710" s="65"/>
      <c r="AN710" s="139">
        <f>IFERROR(AG710*VLOOKUP(W710,$BA$626:$BC$632,2),0)+IFERROR(AG714*VLOOKUP(W714,$BA$626:$BC$632,2),0)+IFERROR(AG718*VLOOKUP(W718,$BA$626:$BC$632,2),0)</f>
        <v>0</v>
      </c>
      <c r="AO710" s="140"/>
      <c r="AP710" s="141"/>
      <c r="AS710" s="24"/>
      <c r="AT710" s="292"/>
      <c r="AU710" s="292"/>
      <c r="AV710" s="305"/>
      <c r="AW710" s="305"/>
      <c r="AX710" s="305"/>
      <c r="AZ710" s="29">
        <f>AZ482</f>
        <v>11</v>
      </c>
      <c r="BA710" s="32"/>
      <c r="BB710" s="32"/>
      <c r="BC710" s="32"/>
      <c r="BD710" s="32"/>
      <c r="BE710" s="32"/>
      <c r="BF710" s="32"/>
      <c r="BG710" s="32"/>
      <c r="BH710" s="32"/>
      <c r="BI710" s="32"/>
    </row>
    <row r="711" spans="5:61" ht="14.1" hidden="1" customHeight="1" x14ac:dyDescent="0.25">
      <c r="E711" s="148"/>
      <c r="F711" s="148"/>
      <c r="G711" s="148"/>
      <c r="H711" s="132"/>
      <c r="I711" s="133"/>
      <c r="J711" s="102"/>
      <c r="K711" s="102"/>
      <c r="L711" s="102"/>
      <c r="M711" s="102"/>
      <c r="N711" s="102"/>
      <c r="O711" s="102"/>
      <c r="P711" s="102"/>
      <c r="Q711" s="102"/>
      <c r="R711" s="171"/>
      <c r="S711" s="171"/>
      <c r="T711" s="171"/>
      <c r="U711" s="165"/>
      <c r="V711" s="166"/>
      <c r="W711" s="152"/>
      <c r="X711" s="153"/>
      <c r="Y711" s="153"/>
      <c r="Z711" s="153"/>
      <c r="AA711" s="154"/>
      <c r="AB711" s="280">
        <f t="shared" ref="AB711:AB713" si="60">1-AB712-AB714</f>
        <v>1</v>
      </c>
      <c r="AC711" s="281"/>
      <c r="AD711" s="281"/>
      <c r="AE711" s="281"/>
      <c r="AF711" s="282"/>
      <c r="AG711" s="57" t="str">
        <f t="shared" si="58"/>
        <v/>
      </c>
      <c r="AH711" s="58"/>
      <c r="AI711" s="58"/>
      <c r="AJ711" s="59"/>
      <c r="AK711" s="74" t="str">
        <f t="shared" si="59"/>
        <v/>
      </c>
      <c r="AL711" s="75"/>
      <c r="AM711" s="76"/>
      <c r="AN711" s="142"/>
      <c r="AO711" s="143"/>
      <c r="AP711" s="144"/>
      <c r="AT711" s="292"/>
      <c r="AU711" s="292"/>
      <c r="AV711" s="305"/>
      <c r="AW711" s="305"/>
      <c r="AX711" s="305"/>
      <c r="AZ711" s="29"/>
      <c r="BA711" s="32"/>
      <c r="BB711" s="32"/>
      <c r="BC711" s="32"/>
      <c r="BD711" s="32"/>
      <c r="BE711" s="32"/>
      <c r="BF711" s="32"/>
      <c r="BG711" s="32"/>
      <c r="BH711" s="32"/>
      <c r="BI711" s="32"/>
    </row>
    <row r="712" spans="5:61" ht="14.1" hidden="1" customHeight="1" x14ac:dyDescent="0.25">
      <c r="E712" s="148"/>
      <c r="F712" s="148"/>
      <c r="G712" s="148"/>
      <c r="H712" s="132"/>
      <c r="I712" s="133"/>
      <c r="J712" s="102"/>
      <c r="K712" s="102"/>
      <c r="L712" s="102"/>
      <c r="M712" s="102"/>
      <c r="N712" s="102"/>
      <c r="O712" s="102"/>
      <c r="P712" s="102"/>
      <c r="Q712" s="102"/>
      <c r="R712" s="171"/>
      <c r="S712" s="171"/>
      <c r="T712" s="171"/>
      <c r="U712" s="165"/>
      <c r="V712" s="166"/>
      <c r="W712" s="152"/>
      <c r="X712" s="153"/>
      <c r="Y712" s="153"/>
      <c r="Z712" s="153"/>
      <c r="AA712" s="154"/>
      <c r="AB712" s="280">
        <f t="shared" si="60"/>
        <v>0</v>
      </c>
      <c r="AC712" s="281"/>
      <c r="AD712" s="281"/>
      <c r="AE712" s="281"/>
      <c r="AF712" s="282"/>
      <c r="AG712" s="57" t="str">
        <f t="shared" si="58"/>
        <v/>
      </c>
      <c r="AH712" s="58"/>
      <c r="AI712" s="58"/>
      <c r="AJ712" s="59"/>
      <c r="AK712" s="74" t="str">
        <f t="shared" si="59"/>
        <v/>
      </c>
      <c r="AL712" s="75"/>
      <c r="AM712" s="76"/>
      <c r="AN712" s="142"/>
      <c r="AO712" s="143"/>
      <c r="AP712" s="144"/>
      <c r="AT712" s="292"/>
      <c r="AU712" s="292"/>
      <c r="AV712" s="305"/>
      <c r="AW712" s="305"/>
      <c r="AX712" s="305"/>
      <c r="AZ712" s="29"/>
      <c r="BA712" s="32"/>
      <c r="BB712" s="32"/>
      <c r="BC712" s="32"/>
      <c r="BD712" s="32"/>
      <c r="BE712" s="32"/>
      <c r="BF712" s="32"/>
      <c r="BG712" s="32"/>
      <c r="BH712" s="32"/>
      <c r="BI712" s="32"/>
    </row>
    <row r="713" spans="5:61" ht="14.1" hidden="1" customHeight="1" x14ac:dyDescent="0.25">
      <c r="E713" s="148"/>
      <c r="F713" s="148"/>
      <c r="G713" s="148"/>
      <c r="H713" s="132"/>
      <c r="I713" s="133"/>
      <c r="J713" s="102"/>
      <c r="K713" s="102"/>
      <c r="L713" s="102"/>
      <c r="M713" s="102"/>
      <c r="N713" s="102"/>
      <c r="O713" s="102"/>
      <c r="P713" s="102"/>
      <c r="Q713" s="102"/>
      <c r="R713" s="171"/>
      <c r="S713" s="171"/>
      <c r="T713" s="171"/>
      <c r="U713" s="165"/>
      <c r="V713" s="166"/>
      <c r="W713" s="155"/>
      <c r="X713" s="156"/>
      <c r="Y713" s="156"/>
      <c r="Z713" s="156"/>
      <c r="AA713" s="157"/>
      <c r="AB713" s="271">
        <f t="shared" si="60"/>
        <v>1</v>
      </c>
      <c r="AC713" s="272"/>
      <c r="AD713" s="272"/>
      <c r="AE713" s="272"/>
      <c r="AF713" s="273"/>
      <c r="AG713" s="60" t="str">
        <f t="shared" si="58"/>
        <v/>
      </c>
      <c r="AH713" s="61"/>
      <c r="AI713" s="61"/>
      <c r="AJ713" s="62"/>
      <c r="AK713" s="66" t="str">
        <f t="shared" si="59"/>
        <v/>
      </c>
      <c r="AL713" s="67"/>
      <c r="AM713" s="68"/>
      <c r="AN713" s="142"/>
      <c r="AO713" s="143"/>
      <c r="AP713" s="144"/>
      <c r="AT713" s="292"/>
      <c r="AU713" s="292"/>
      <c r="AV713" s="305"/>
      <c r="AW713" s="305"/>
      <c r="AX713" s="305"/>
      <c r="AZ713" s="29"/>
      <c r="BA713" s="32"/>
      <c r="BB713" s="32"/>
      <c r="BC713" s="32"/>
      <c r="BD713" s="32"/>
      <c r="BE713" s="32"/>
      <c r="BF713" s="32"/>
      <c r="BG713" s="32"/>
      <c r="BH713" s="32"/>
      <c r="BI713" s="32"/>
    </row>
    <row r="714" spans="5:61" ht="14.1" hidden="1" customHeight="1" x14ac:dyDescent="0.25">
      <c r="E714" s="148"/>
      <c r="F714" s="148"/>
      <c r="G714" s="148"/>
      <c r="H714" s="132"/>
      <c r="I714" s="133"/>
      <c r="J714" s="102"/>
      <c r="K714" s="102"/>
      <c r="L714" s="102"/>
      <c r="M714" s="102"/>
      <c r="N714" s="102"/>
      <c r="O714" s="102"/>
      <c r="P714" s="102"/>
      <c r="Q714" s="102"/>
      <c r="R714" s="171"/>
      <c r="S714" s="171"/>
      <c r="T714" s="171"/>
      <c r="U714" s="165"/>
      <c r="V714" s="166"/>
      <c r="W714" s="149" t="s">
        <v>266</v>
      </c>
      <c r="X714" s="150"/>
      <c r="Y714" s="150"/>
      <c r="Z714" s="150"/>
      <c r="AA714" s="151"/>
      <c r="AB714" s="158">
        <v>0</v>
      </c>
      <c r="AC714" s="159"/>
      <c r="AD714" s="159"/>
      <c r="AE714" s="159"/>
      <c r="AF714" s="160"/>
      <c r="AG714" s="54">
        <f>IF(W714="","",IFERROR(R710*AB714*VLOOKUP(W714,$BA$626:$BD$632,4),0))</f>
        <v>0</v>
      </c>
      <c r="AH714" s="55"/>
      <c r="AI714" s="55"/>
      <c r="AJ714" s="56"/>
      <c r="AK714" s="63" t="str">
        <f t="shared" si="59"/>
        <v>м³</v>
      </c>
      <c r="AL714" s="64"/>
      <c r="AM714" s="65"/>
      <c r="AN714" s="142"/>
      <c r="AO714" s="143"/>
      <c r="AP714" s="144"/>
      <c r="AT714" s="292"/>
      <c r="AU714" s="292"/>
      <c r="AV714" s="305"/>
      <c r="AW714" s="305"/>
      <c r="AX714" s="305"/>
      <c r="AZ714" s="29"/>
      <c r="BA714" s="32"/>
      <c r="BB714" s="32"/>
      <c r="BC714" s="32"/>
      <c r="BD714" s="32"/>
      <c r="BE714" s="32"/>
      <c r="BF714" s="32"/>
      <c r="BG714" s="32"/>
      <c r="BH714" s="32"/>
      <c r="BI714" s="32"/>
    </row>
    <row r="715" spans="5:61" ht="14.1" hidden="1" customHeight="1" x14ac:dyDescent="0.25">
      <c r="E715" s="148"/>
      <c r="F715" s="148"/>
      <c r="G715" s="148"/>
      <c r="H715" s="132"/>
      <c r="I715" s="133"/>
      <c r="J715" s="102"/>
      <c r="K715" s="102"/>
      <c r="L715" s="102"/>
      <c r="M715" s="102"/>
      <c r="N715" s="102"/>
      <c r="O715" s="102"/>
      <c r="P715" s="102"/>
      <c r="Q715" s="102"/>
      <c r="R715" s="171"/>
      <c r="S715" s="171"/>
      <c r="T715" s="171"/>
      <c r="U715" s="165"/>
      <c r="V715" s="166"/>
      <c r="W715" s="152"/>
      <c r="X715" s="153"/>
      <c r="Y715" s="153"/>
      <c r="Z715" s="153"/>
      <c r="AA715" s="154"/>
      <c r="AB715" s="274"/>
      <c r="AC715" s="275"/>
      <c r="AD715" s="275"/>
      <c r="AE715" s="275"/>
      <c r="AF715" s="276"/>
      <c r="AG715" s="57" t="str">
        <f t="shared" ref="AG715:AG717" si="61">IF(W715="","",IFERROR(R714*AB715*VLOOKUP(W715,$BA$626:$BD$632,4),0))</f>
        <v/>
      </c>
      <c r="AH715" s="58"/>
      <c r="AI715" s="58"/>
      <c r="AJ715" s="59"/>
      <c r="AK715" s="74" t="str">
        <f t="shared" si="59"/>
        <v/>
      </c>
      <c r="AL715" s="75"/>
      <c r="AM715" s="76"/>
      <c r="AN715" s="142"/>
      <c r="AO715" s="143"/>
      <c r="AP715" s="144"/>
      <c r="AT715" s="292"/>
      <c r="AU715" s="292"/>
      <c r="AV715" s="305"/>
      <c r="AW715" s="305"/>
      <c r="AX715" s="305"/>
      <c r="AZ715" s="29"/>
      <c r="BA715" s="32"/>
      <c r="BB715" s="32"/>
      <c r="BC715" s="32"/>
      <c r="BD715" s="32"/>
      <c r="BE715" s="32"/>
      <c r="BF715" s="32"/>
      <c r="BG715" s="32"/>
      <c r="BH715" s="32"/>
      <c r="BI715" s="32"/>
    </row>
    <row r="716" spans="5:61" ht="14.1" hidden="1" customHeight="1" x14ac:dyDescent="0.25">
      <c r="E716" s="148"/>
      <c r="F716" s="148"/>
      <c r="G716" s="148"/>
      <c r="H716" s="132"/>
      <c r="I716" s="133"/>
      <c r="J716" s="102"/>
      <c r="K716" s="102"/>
      <c r="L716" s="102"/>
      <c r="M716" s="102"/>
      <c r="N716" s="102"/>
      <c r="O716" s="102"/>
      <c r="P716" s="102"/>
      <c r="Q716" s="102"/>
      <c r="R716" s="171"/>
      <c r="S716" s="171"/>
      <c r="T716" s="171"/>
      <c r="U716" s="165"/>
      <c r="V716" s="166"/>
      <c r="W716" s="152"/>
      <c r="X716" s="153"/>
      <c r="Y716" s="153"/>
      <c r="Z716" s="153"/>
      <c r="AA716" s="154"/>
      <c r="AB716" s="274"/>
      <c r="AC716" s="275"/>
      <c r="AD716" s="275"/>
      <c r="AE716" s="275"/>
      <c r="AF716" s="276"/>
      <c r="AG716" s="57" t="str">
        <f t="shared" si="61"/>
        <v/>
      </c>
      <c r="AH716" s="58"/>
      <c r="AI716" s="58"/>
      <c r="AJ716" s="59"/>
      <c r="AK716" s="74" t="str">
        <f t="shared" si="59"/>
        <v/>
      </c>
      <c r="AL716" s="75"/>
      <c r="AM716" s="76"/>
      <c r="AN716" s="142"/>
      <c r="AO716" s="143"/>
      <c r="AP716" s="144"/>
      <c r="AT716" s="292"/>
      <c r="AU716" s="292"/>
      <c r="AV716" s="305"/>
      <c r="AW716" s="305"/>
      <c r="AX716" s="305"/>
      <c r="AZ716" s="29"/>
      <c r="BA716" s="32"/>
      <c r="BB716" s="32"/>
      <c r="BC716" s="32"/>
      <c r="BD716" s="32"/>
      <c r="BE716" s="32"/>
      <c r="BF716" s="32"/>
      <c r="BG716" s="32"/>
      <c r="BH716" s="32"/>
      <c r="BI716" s="32"/>
    </row>
    <row r="717" spans="5:61" ht="14.1" hidden="1" customHeight="1" x14ac:dyDescent="0.25">
      <c r="E717" s="148"/>
      <c r="F717" s="148"/>
      <c r="G717" s="148"/>
      <c r="H717" s="132"/>
      <c r="I717" s="133"/>
      <c r="J717" s="102"/>
      <c r="K717" s="102"/>
      <c r="L717" s="102"/>
      <c r="M717" s="102"/>
      <c r="N717" s="102"/>
      <c r="O717" s="102"/>
      <c r="P717" s="102"/>
      <c r="Q717" s="102"/>
      <c r="R717" s="171"/>
      <c r="S717" s="171"/>
      <c r="T717" s="171"/>
      <c r="U717" s="165"/>
      <c r="V717" s="166"/>
      <c r="W717" s="155"/>
      <c r="X717" s="156"/>
      <c r="Y717" s="156"/>
      <c r="Z717" s="156"/>
      <c r="AA717" s="157"/>
      <c r="AB717" s="161"/>
      <c r="AC717" s="162"/>
      <c r="AD717" s="162"/>
      <c r="AE717" s="162"/>
      <c r="AF717" s="163"/>
      <c r="AG717" s="60" t="str">
        <f t="shared" si="61"/>
        <v/>
      </c>
      <c r="AH717" s="61"/>
      <c r="AI717" s="61"/>
      <c r="AJ717" s="62"/>
      <c r="AK717" s="66" t="str">
        <f t="shared" si="59"/>
        <v/>
      </c>
      <c r="AL717" s="67"/>
      <c r="AM717" s="68"/>
      <c r="AN717" s="142"/>
      <c r="AO717" s="143"/>
      <c r="AP717" s="144"/>
      <c r="AT717" s="292"/>
      <c r="AU717" s="292"/>
      <c r="AV717" s="305"/>
      <c r="AW717" s="305"/>
      <c r="AX717" s="305"/>
      <c r="AZ717" s="29"/>
      <c r="BA717" s="32"/>
      <c r="BB717" s="32"/>
      <c r="BC717" s="32"/>
      <c r="BD717" s="32"/>
      <c r="BE717" s="32"/>
      <c r="BF717" s="32"/>
      <c r="BG717" s="32"/>
      <c r="BH717" s="32"/>
      <c r="BI717" s="32"/>
    </row>
    <row r="718" spans="5:61" ht="14.1" hidden="1" customHeight="1" x14ac:dyDescent="0.25">
      <c r="E718" s="148"/>
      <c r="F718" s="148"/>
      <c r="G718" s="148"/>
      <c r="H718" s="132"/>
      <c r="I718" s="133"/>
      <c r="J718" s="102"/>
      <c r="K718" s="102"/>
      <c r="L718" s="102"/>
      <c r="M718" s="102"/>
      <c r="N718" s="102"/>
      <c r="O718" s="102"/>
      <c r="P718" s="102"/>
      <c r="Q718" s="102"/>
      <c r="R718" s="171"/>
      <c r="S718" s="171"/>
      <c r="T718" s="171"/>
      <c r="U718" s="165"/>
      <c r="V718" s="166"/>
      <c r="W718" s="149"/>
      <c r="X718" s="150"/>
      <c r="Y718" s="150"/>
      <c r="Z718" s="150"/>
      <c r="AA718" s="151"/>
      <c r="AB718" s="158">
        <v>0</v>
      </c>
      <c r="AC718" s="159"/>
      <c r="AD718" s="159"/>
      <c r="AE718" s="159"/>
      <c r="AF718" s="160"/>
      <c r="AG718" s="54" t="str">
        <f>IF(W718="","",IFERROR(R710*AB718*VLOOKUP(W718,$BA$626:$BD$632,4),0))</f>
        <v/>
      </c>
      <c r="AH718" s="55"/>
      <c r="AI718" s="55"/>
      <c r="AJ718" s="56"/>
      <c r="AK718" s="63" t="str">
        <f t="shared" si="59"/>
        <v/>
      </c>
      <c r="AL718" s="64"/>
      <c r="AM718" s="65"/>
      <c r="AN718" s="142"/>
      <c r="AO718" s="143"/>
      <c r="AP718" s="144"/>
      <c r="AT718" s="292"/>
      <c r="AU718" s="292"/>
      <c r="AV718" s="305"/>
      <c r="AW718" s="305"/>
      <c r="AX718" s="305"/>
      <c r="AZ718" s="29"/>
      <c r="BA718" s="32"/>
      <c r="BB718" s="32"/>
      <c r="BC718" s="32"/>
      <c r="BD718" s="32"/>
      <c r="BE718" s="32"/>
      <c r="BF718" s="32"/>
      <c r="BG718" s="32"/>
      <c r="BH718" s="32"/>
      <c r="BI718" s="32"/>
    </row>
    <row r="719" spans="5:61" ht="14.1" hidden="1" customHeight="1" x14ac:dyDescent="0.25">
      <c r="E719" s="148"/>
      <c r="F719" s="148"/>
      <c r="G719" s="148"/>
      <c r="H719" s="132"/>
      <c r="I719" s="133"/>
      <c r="J719" s="102"/>
      <c r="K719" s="102"/>
      <c r="L719" s="102"/>
      <c r="M719" s="102"/>
      <c r="N719" s="102"/>
      <c r="O719" s="102"/>
      <c r="P719" s="102"/>
      <c r="Q719" s="102"/>
      <c r="R719" s="171"/>
      <c r="S719" s="171"/>
      <c r="T719" s="171"/>
      <c r="U719" s="165"/>
      <c r="V719" s="166"/>
      <c r="W719" s="152"/>
      <c r="X719" s="153"/>
      <c r="Y719" s="153"/>
      <c r="Z719" s="153"/>
      <c r="AA719" s="154"/>
      <c r="AB719" s="274"/>
      <c r="AC719" s="275"/>
      <c r="AD719" s="275"/>
      <c r="AE719" s="275"/>
      <c r="AF719" s="276"/>
      <c r="AG719" s="57" t="str">
        <f t="shared" ref="AG719:AG721" si="62">IF(W719="","",IFERROR(R717*AB719*VLOOKUP(W719,$BA$626:$BD$632,4),0))</f>
        <v/>
      </c>
      <c r="AH719" s="58"/>
      <c r="AI719" s="58"/>
      <c r="AJ719" s="59"/>
      <c r="AK719" s="74" t="str">
        <f t="shared" si="59"/>
        <v/>
      </c>
      <c r="AL719" s="75"/>
      <c r="AM719" s="76"/>
      <c r="AN719" s="142"/>
      <c r="AO719" s="143"/>
      <c r="AP719" s="144"/>
      <c r="AT719" s="292"/>
      <c r="AU719" s="292"/>
      <c r="AV719" s="305"/>
      <c r="AW719" s="305"/>
      <c r="AX719" s="305"/>
      <c r="AZ719" s="29"/>
      <c r="BA719" s="32"/>
      <c r="BB719" s="32"/>
      <c r="BC719" s="32"/>
      <c r="BD719" s="32"/>
      <c r="BE719" s="32"/>
      <c r="BF719" s="32"/>
      <c r="BG719" s="32"/>
      <c r="BH719" s="32"/>
      <c r="BI719" s="32"/>
    </row>
    <row r="720" spans="5:61" ht="14.1" hidden="1" customHeight="1" x14ac:dyDescent="0.25">
      <c r="E720" s="148"/>
      <c r="F720" s="148"/>
      <c r="G720" s="148"/>
      <c r="H720" s="132"/>
      <c r="I720" s="133"/>
      <c r="J720" s="102"/>
      <c r="K720" s="102"/>
      <c r="L720" s="102"/>
      <c r="M720" s="102"/>
      <c r="N720" s="102"/>
      <c r="O720" s="102"/>
      <c r="P720" s="102"/>
      <c r="Q720" s="102"/>
      <c r="R720" s="171"/>
      <c r="S720" s="171"/>
      <c r="T720" s="171"/>
      <c r="U720" s="165"/>
      <c r="V720" s="166"/>
      <c r="W720" s="152"/>
      <c r="X720" s="153"/>
      <c r="Y720" s="153"/>
      <c r="Z720" s="153"/>
      <c r="AA720" s="154"/>
      <c r="AB720" s="274"/>
      <c r="AC720" s="275"/>
      <c r="AD720" s="275"/>
      <c r="AE720" s="275"/>
      <c r="AF720" s="276"/>
      <c r="AG720" s="57" t="str">
        <f t="shared" si="62"/>
        <v/>
      </c>
      <c r="AH720" s="58"/>
      <c r="AI720" s="58"/>
      <c r="AJ720" s="59"/>
      <c r="AK720" s="74" t="str">
        <f t="shared" si="59"/>
        <v/>
      </c>
      <c r="AL720" s="75"/>
      <c r="AM720" s="76"/>
      <c r="AN720" s="142"/>
      <c r="AO720" s="143"/>
      <c r="AP720" s="144"/>
      <c r="AT720" s="292"/>
      <c r="AU720" s="292"/>
      <c r="AV720" s="305"/>
      <c r="AW720" s="305"/>
      <c r="AX720" s="305"/>
      <c r="AZ720" s="29"/>
      <c r="BA720" s="32"/>
      <c r="BB720" s="32"/>
      <c r="BC720" s="32"/>
      <c r="BD720" s="32"/>
      <c r="BE720" s="32"/>
      <c r="BF720" s="32"/>
      <c r="BG720" s="32"/>
      <c r="BH720" s="32"/>
      <c r="BI720" s="32"/>
    </row>
    <row r="721" spans="5:61" ht="14.1" hidden="1" customHeight="1" x14ac:dyDescent="0.25">
      <c r="E721" s="148"/>
      <c r="F721" s="148"/>
      <c r="G721" s="148"/>
      <c r="H721" s="134"/>
      <c r="I721" s="135"/>
      <c r="J721" s="102"/>
      <c r="K721" s="102"/>
      <c r="L721" s="102"/>
      <c r="M721" s="102"/>
      <c r="N721" s="102"/>
      <c r="O721" s="102"/>
      <c r="P721" s="102"/>
      <c r="Q721" s="102"/>
      <c r="R721" s="171"/>
      <c r="S721" s="171"/>
      <c r="T721" s="171"/>
      <c r="U721" s="83"/>
      <c r="V721" s="84"/>
      <c r="W721" s="155"/>
      <c r="X721" s="156"/>
      <c r="Y721" s="156"/>
      <c r="Z721" s="156"/>
      <c r="AA721" s="157"/>
      <c r="AB721" s="161"/>
      <c r="AC721" s="162"/>
      <c r="AD721" s="162"/>
      <c r="AE721" s="162"/>
      <c r="AF721" s="163"/>
      <c r="AG721" s="60" t="str">
        <f t="shared" si="62"/>
        <v/>
      </c>
      <c r="AH721" s="61"/>
      <c r="AI721" s="61"/>
      <c r="AJ721" s="62"/>
      <c r="AK721" s="66" t="str">
        <f t="shared" si="59"/>
        <v/>
      </c>
      <c r="AL721" s="67"/>
      <c r="AM721" s="68"/>
      <c r="AN721" s="145"/>
      <c r="AO721" s="146"/>
      <c r="AP721" s="147"/>
      <c r="AT721" s="292"/>
      <c r="AU721" s="292"/>
      <c r="AV721" s="305"/>
      <c r="AW721" s="305"/>
      <c r="AX721" s="305"/>
      <c r="AZ721" s="29"/>
      <c r="BA721" s="32"/>
      <c r="BB721" s="32"/>
      <c r="BC721" s="32"/>
      <c r="BD721" s="32"/>
      <c r="BE721" s="32"/>
      <c r="BF721" s="32"/>
      <c r="BG721" s="32"/>
      <c r="BH721" s="32"/>
      <c r="BI721" s="32"/>
    </row>
    <row r="722" spans="5:61" ht="14.1" hidden="1" customHeight="1" x14ac:dyDescent="0.25">
      <c r="E722" s="148" t="str">
        <f>"7.2.1."&amp;TEXT(AZ722,"0")</f>
        <v>7.2.1.11</v>
      </c>
      <c r="F722" s="148"/>
      <c r="G722" s="148"/>
      <c r="H722" s="130" t="s">
        <v>177</v>
      </c>
      <c r="I722" s="131"/>
      <c r="J722" s="102" t="s">
        <v>179</v>
      </c>
      <c r="K722" s="102"/>
      <c r="L722" s="102"/>
      <c r="M722" s="102"/>
      <c r="N722" s="102"/>
      <c r="O722" s="102"/>
      <c r="P722" s="102"/>
      <c r="Q722" s="102"/>
      <c r="R722" s="171"/>
      <c r="S722" s="171"/>
      <c r="T722" s="171"/>
      <c r="U722" s="81" t="e">
        <f>R722/($AE$370*1000)</f>
        <v>#DIV/0!</v>
      </c>
      <c r="V722" s="82"/>
      <c r="W722" s="149" t="s">
        <v>332</v>
      </c>
      <c r="X722" s="150"/>
      <c r="Y722" s="150"/>
      <c r="Z722" s="150"/>
      <c r="AA722" s="151"/>
      <c r="AB722" s="268">
        <f>IF((1-AB725-AB729)&gt;1,1,1-AB725-AB729)</f>
        <v>1</v>
      </c>
      <c r="AC722" s="269"/>
      <c r="AD722" s="269"/>
      <c r="AE722" s="269"/>
      <c r="AF722" s="270"/>
      <c r="AG722" s="54">
        <f>IF(W722="","",IFERROR(R722*AB722*VLOOKUP(W722,$BA$626:$BD$632,4),0))</f>
        <v>0</v>
      </c>
      <c r="AH722" s="55"/>
      <c r="AI722" s="55"/>
      <c r="AJ722" s="56"/>
      <c r="AK722" s="63" t="str">
        <f t="shared" ref="AK722:AK731" si="63">IFERROR(VLOOKUP(W722,$BA$626:$BC$632,3),"")</f>
        <v>Гкал</v>
      </c>
      <c r="AL722" s="64"/>
      <c r="AM722" s="65"/>
      <c r="AN722" s="139">
        <f>IFERROR(AG722*VLOOKUP(W722,$BA$626:$BC$632,2),0)+IFERROR(AG725*VLOOKUP(W725,$BA$626:$BC$632,2),0)+IFERROR(AG729*VLOOKUP(W729,$BA$626:$BC$632,2),0)</f>
        <v>0</v>
      </c>
      <c r="AO722" s="140"/>
      <c r="AP722" s="141"/>
      <c r="AS722" s="24"/>
      <c r="AT722" s="292"/>
      <c r="AU722" s="292"/>
      <c r="AV722" s="305"/>
      <c r="AW722" s="305"/>
      <c r="AX722" s="305"/>
      <c r="AZ722" s="29">
        <f>AZ493</f>
        <v>11</v>
      </c>
      <c r="BA722" s="32"/>
      <c r="BB722" s="32"/>
      <c r="BC722" s="32"/>
      <c r="BD722" s="32"/>
      <c r="BE722" s="32"/>
      <c r="BF722" s="32"/>
      <c r="BG722" s="32"/>
      <c r="BH722" s="32"/>
      <c r="BI722" s="32"/>
    </row>
    <row r="723" spans="5:61" ht="14.1" hidden="1" customHeight="1" x14ac:dyDescent="0.25">
      <c r="E723" s="148"/>
      <c r="F723" s="148"/>
      <c r="G723" s="148"/>
      <c r="H723" s="132"/>
      <c r="I723" s="133"/>
      <c r="J723" s="102"/>
      <c r="K723" s="102"/>
      <c r="L723" s="102"/>
      <c r="M723" s="102"/>
      <c r="N723" s="102"/>
      <c r="O723" s="102"/>
      <c r="P723" s="102"/>
      <c r="Q723" s="102"/>
      <c r="R723" s="171"/>
      <c r="S723" s="171"/>
      <c r="T723" s="171"/>
      <c r="U723" s="165"/>
      <c r="V723" s="166"/>
      <c r="W723" s="152"/>
      <c r="X723" s="153"/>
      <c r="Y723" s="153"/>
      <c r="Z723" s="153"/>
      <c r="AA723" s="154"/>
      <c r="AB723" s="280">
        <f t="shared" ref="AB723:AB724" si="64">1-AB724-AB726</f>
        <v>0</v>
      </c>
      <c r="AC723" s="281"/>
      <c r="AD723" s="281"/>
      <c r="AE723" s="281"/>
      <c r="AF723" s="282"/>
      <c r="AG723" s="57" t="str">
        <f t="shared" ref="AG723:AG724" si="65">IF(W723="","",IFERROR(R723*AB723*VLOOKUP(W723,$BA$626:$BD$632,4),0))</f>
        <v/>
      </c>
      <c r="AH723" s="58"/>
      <c r="AI723" s="58"/>
      <c r="AJ723" s="59"/>
      <c r="AK723" s="74" t="str">
        <f t="shared" si="63"/>
        <v/>
      </c>
      <c r="AL723" s="75"/>
      <c r="AM723" s="76"/>
      <c r="AN723" s="142"/>
      <c r="AO723" s="143"/>
      <c r="AP723" s="144"/>
      <c r="AT723" s="292"/>
      <c r="AU723" s="292"/>
      <c r="AV723" s="305"/>
      <c r="AW723" s="305"/>
      <c r="AX723" s="305"/>
      <c r="AZ723" s="29"/>
      <c r="BA723" s="32"/>
      <c r="BB723" s="32"/>
      <c r="BC723" s="32"/>
      <c r="BD723" s="32"/>
      <c r="BE723" s="32"/>
      <c r="BF723" s="32"/>
      <c r="BG723" s="32"/>
      <c r="BH723" s="32"/>
      <c r="BI723" s="32"/>
    </row>
    <row r="724" spans="5:61" ht="14.1" hidden="1" customHeight="1" x14ac:dyDescent="0.25">
      <c r="E724" s="148"/>
      <c r="F724" s="148"/>
      <c r="G724" s="148"/>
      <c r="H724" s="132"/>
      <c r="I724" s="133"/>
      <c r="J724" s="102"/>
      <c r="K724" s="102"/>
      <c r="L724" s="102"/>
      <c r="M724" s="102"/>
      <c r="N724" s="102"/>
      <c r="O724" s="102"/>
      <c r="P724" s="102"/>
      <c r="Q724" s="102"/>
      <c r="R724" s="171"/>
      <c r="S724" s="171"/>
      <c r="T724" s="171"/>
      <c r="U724" s="165"/>
      <c r="V724" s="166"/>
      <c r="W724" s="155"/>
      <c r="X724" s="156"/>
      <c r="Y724" s="156"/>
      <c r="Z724" s="156"/>
      <c r="AA724" s="157"/>
      <c r="AB724" s="271">
        <f t="shared" si="64"/>
        <v>1</v>
      </c>
      <c r="AC724" s="272"/>
      <c r="AD724" s="272"/>
      <c r="AE724" s="272"/>
      <c r="AF724" s="273"/>
      <c r="AG724" s="60" t="str">
        <f t="shared" si="65"/>
        <v/>
      </c>
      <c r="AH724" s="61"/>
      <c r="AI724" s="61"/>
      <c r="AJ724" s="62"/>
      <c r="AK724" s="74" t="str">
        <f t="shared" si="63"/>
        <v/>
      </c>
      <c r="AL724" s="75"/>
      <c r="AM724" s="76"/>
      <c r="AN724" s="142"/>
      <c r="AO724" s="143"/>
      <c r="AP724" s="144"/>
      <c r="AT724" s="292"/>
      <c r="AU724" s="292"/>
      <c r="AV724" s="305"/>
      <c r="AW724" s="305"/>
      <c r="AX724" s="305"/>
      <c r="AZ724" s="29"/>
      <c r="BA724" s="32"/>
      <c r="BB724" s="32"/>
      <c r="BC724" s="32"/>
      <c r="BD724" s="32"/>
      <c r="BE724" s="32"/>
      <c r="BF724" s="32"/>
      <c r="BG724" s="32"/>
      <c r="BH724" s="32"/>
      <c r="BI724" s="32"/>
    </row>
    <row r="725" spans="5:61" ht="14.1" hidden="1" customHeight="1" x14ac:dyDescent="0.25">
      <c r="E725" s="148"/>
      <c r="F725" s="148"/>
      <c r="G725" s="148"/>
      <c r="H725" s="132"/>
      <c r="I725" s="133"/>
      <c r="J725" s="102"/>
      <c r="K725" s="102"/>
      <c r="L725" s="102"/>
      <c r="M725" s="102"/>
      <c r="N725" s="102"/>
      <c r="O725" s="102"/>
      <c r="P725" s="102"/>
      <c r="Q725" s="102"/>
      <c r="R725" s="171"/>
      <c r="S725" s="171"/>
      <c r="T725" s="171"/>
      <c r="U725" s="165"/>
      <c r="V725" s="166"/>
      <c r="W725" s="149" t="s">
        <v>266</v>
      </c>
      <c r="X725" s="150"/>
      <c r="Y725" s="150"/>
      <c r="Z725" s="150"/>
      <c r="AA725" s="151"/>
      <c r="AB725" s="158">
        <v>0</v>
      </c>
      <c r="AC725" s="159"/>
      <c r="AD725" s="159"/>
      <c r="AE725" s="159"/>
      <c r="AF725" s="160"/>
      <c r="AG725" s="54">
        <f>IF(W725="","",IFERROR(R722*AB725*VLOOKUP(W725,$BA$626:$BD$632,4),0))</f>
        <v>0</v>
      </c>
      <c r="AH725" s="55"/>
      <c r="AI725" s="55"/>
      <c r="AJ725" s="56"/>
      <c r="AK725" s="63" t="str">
        <f t="shared" si="63"/>
        <v>м³</v>
      </c>
      <c r="AL725" s="64"/>
      <c r="AM725" s="65"/>
      <c r="AN725" s="142"/>
      <c r="AO725" s="143"/>
      <c r="AP725" s="144"/>
      <c r="AT725" s="292"/>
      <c r="AU725" s="292"/>
      <c r="AV725" s="305"/>
      <c r="AW725" s="305"/>
      <c r="AX725" s="305"/>
      <c r="AZ725" s="29">
        <f>AZ501</f>
        <v>11</v>
      </c>
      <c r="BA725" s="32"/>
      <c r="BB725" s="32"/>
      <c r="BC725" s="32"/>
      <c r="BD725" s="32"/>
      <c r="BE725" s="32"/>
      <c r="BF725" s="32"/>
      <c r="BG725" s="32"/>
      <c r="BH725" s="32"/>
      <c r="BI725" s="32"/>
    </row>
    <row r="726" spans="5:61" ht="14.1" hidden="1" customHeight="1" x14ac:dyDescent="0.25">
      <c r="E726" s="148"/>
      <c r="F726" s="148"/>
      <c r="G726" s="148"/>
      <c r="H726" s="132"/>
      <c r="I726" s="133"/>
      <c r="J726" s="102"/>
      <c r="K726" s="102"/>
      <c r="L726" s="102"/>
      <c r="M726" s="102"/>
      <c r="N726" s="102"/>
      <c r="O726" s="102"/>
      <c r="P726" s="102"/>
      <c r="Q726" s="102"/>
      <c r="R726" s="171"/>
      <c r="S726" s="171"/>
      <c r="T726" s="171"/>
      <c r="U726" s="165"/>
      <c r="V726" s="166"/>
      <c r="W726" s="152"/>
      <c r="X726" s="153"/>
      <c r="Y726" s="153"/>
      <c r="Z726" s="153"/>
      <c r="AA726" s="154"/>
      <c r="AB726" s="274"/>
      <c r="AC726" s="275"/>
      <c r="AD726" s="275"/>
      <c r="AE726" s="275"/>
      <c r="AF726" s="276"/>
      <c r="AG726" s="57" t="str">
        <f t="shared" ref="AG726:AG728" si="66">IF(W726="","",IFERROR(R725*AB726*VLOOKUP(W726,$BA$626:$BD$632,4),0))</f>
        <v/>
      </c>
      <c r="AH726" s="58"/>
      <c r="AI726" s="58"/>
      <c r="AJ726" s="59"/>
      <c r="AK726" s="74" t="str">
        <f t="shared" si="63"/>
        <v/>
      </c>
      <c r="AL726" s="75"/>
      <c r="AM726" s="76"/>
      <c r="AN726" s="142"/>
      <c r="AO726" s="143"/>
      <c r="AP726" s="144"/>
      <c r="AT726" s="292"/>
      <c r="AU726" s="292"/>
      <c r="AV726" s="305"/>
      <c r="AW726" s="305"/>
      <c r="AX726" s="305"/>
      <c r="AZ726" s="29"/>
      <c r="BA726" s="32"/>
      <c r="BB726" s="32"/>
      <c r="BC726" s="32"/>
      <c r="BD726" s="32"/>
      <c r="BE726" s="32"/>
      <c r="BF726" s="32"/>
      <c r="BG726" s="32"/>
      <c r="BH726" s="32"/>
      <c r="BI726" s="32"/>
    </row>
    <row r="727" spans="5:61" ht="14.1" hidden="1" customHeight="1" x14ac:dyDescent="0.25">
      <c r="E727" s="148"/>
      <c r="F727" s="148"/>
      <c r="G727" s="148"/>
      <c r="H727" s="132"/>
      <c r="I727" s="133"/>
      <c r="J727" s="102"/>
      <c r="K727" s="102"/>
      <c r="L727" s="102"/>
      <c r="M727" s="102"/>
      <c r="N727" s="102"/>
      <c r="O727" s="102"/>
      <c r="P727" s="102"/>
      <c r="Q727" s="102"/>
      <c r="R727" s="171"/>
      <c r="S727" s="171"/>
      <c r="T727" s="171"/>
      <c r="U727" s="165"/>
      <c r="V727" s="166"/>
      <c r="W727" s="152"/>
      <c r="X727" s="153"/>
      <c r="Y727" s="153"/>
      <c r="Z727" s="153"/>
      <c r="AA727" s="154"/>
      <c r="AB727" s="274"/>
      <c r="AC727" s="275"/>
      <c r="AD727" s="275"/>
      <c r="AE727" s="275"/>
      <c r="AF727" s="276"/>
      <c r="AG727" s="57" t="str">
        <f t="shared" si="66"/>
        <v/>
      </c>
      <c r="AH727" s="58"/>
      <c r="AI727" s="58"/>
      <c r="AJ727" s="59"/>
      <c r="AK727" s="74" t="str">
        <f t="shared" si="63"/>
        <v/>
      </c>
      <c r="AL727" s="75"/>
      <c r="AM727" s="76"/>
      <c r="AN727" s="142"/>
      <c r="AO727" s="143"/>
      <c r="AP727" s="144"/>
      <c r="AT727" s="292"/>
      <c r="AU727" s="292"/>
      <c r="AV727" s="305"/>
      <c r="AW727" s="305"/>
      <c r="AX727" s="305"/>
      <c r="AZ727" s="29"/>
      <c r="BA727" s="32"/>
      <c r="BB727" s="32"/>
      <c r="BC727" s="32"/>
      <c r="BD727" s="32"/>
      <c r="BE727" s="32"/>
      <c r="BF727" s="32"/>
      <c r="BG727" s="32"/>
      <c r="BH727" s="32"/>
      <c r="BI727" s="32"/>
    </row>
    <row r="728" spans="5:61" ht="14.1" hidden="1" customHeight="1" x14ac:dyDescent="0.25">
      <c r="E728" s="148"/>
      <c r="F728" s="148"/>
      <c r="G728" s="148"/>
      <c r="H728" s="132"/>
      <c r="I728" s="133"/>
      <c r="J728" s="102"/>
      <c r="K728" s="102"/>
      <c r="L728" s="102"/>
      <c r="M728" s="102"/>
      <c r="N728" s="102"/>
      <c r="O728" s="102"/>
      <c r="P728" s="102"/>
      <c r="Q728" s="102"/>
      <c r="R728" s="171"/>
      <c r="S728" s="171"/>
      <c r="T728" s="171"/>
      <c r="U728" s="165"/>
      <c r="V728" s="166"/>
      <c r="W728" s="155"/>
      <c r="X728" s="156"/>
      <c r="Y728" s="156"/>
      <c r="Z728" s="156"/>
      <c r="AA728" s="157"/>
      <c r="AB728" s="161"/>
      <c r="AC728" s="162"/>
      <c r="AD728" s="162"/>
      <c r="AE728" s="162"/>
      <c r="AF728" s="163"/>
      <c r="AG728" s="60" t="str">
        <f t="shared" si="66"/>
        <v/>
      </c>
      <c r="AH728" s="61"/>
      <c r="AI728" s="61"/>
      <c r="AJ728" s="62"/>
      <c r="AK728" s="66" t="str">
        <f t="shared" si="63"/>
        <v/>
      </c>
      <c r="AL728" s="67"/>
      <c r="AM728" s="68"/>
      <c r="AN728" s="142"/>
      <c r="AO728" s="143"/>
      <c r="AP728" s="144"/>
      <c r="AT728" s="292"/>
      <c r="AU728" s="292"/>
      <c r="AV728" s="305"/>
      <c r="AW728" s="305"/>
      <c r="AX728" s="305"/>
      <c r="AZ728" s="29"/>
      <c r="BA728" s="32"/>
      <c r="BB728" s="32"/>
      <c r="BC728" s="32"/>
      <c r="BD728" s="32"/>
      <c r="BE728" s="32"/>
      <c r="BF728" s="32"/>
      <c r="BG728" s="32"/>
      <c r="BH728" s="32"/>
      <c r="BI728" s="32"/>
    </row>
    <row r="729" spans="5:61" ht="14.1" hidden="1" customHeight="1" x14ac:dyDescent="0.25">
      <c r="E729" s="148"/>
      <c r="F729" s="148"/>
      <c r="G729" s="148"/>
      <c r="H729" s="132"/>
      <c r="I729" s="133"/>
      <c r="J729" s="102"/>
      <c r="K729" s="102"/>
      <c r="L729" s="102"/>
      <c r="M729" s="102"/>
      <c r="N729" s="102"/>
      <c r="O729" s="102"/>
      <c r="P729" s="102"/>
      <c r="Q729" s="102"/>
      <c r="R729" s="171"/>
      <c r="S729" s="171"/>
      <c r="T729" s="171"/>
      <c r="U729" s="165"/>
      <c r="V729" s="166"/>
      <c r="W729" s="149"/>
      <c r="X729" s="150"/>
      <c r="Y729" s="150"/>
      <c r="Z729" s="150"/>
      <c r="AA729" s="151"/>
      <c r="AB729" s="158">
        <v>0</v>
      </c>
      <c r="AC729" s="159"/>
      <c r="AD729" s="159"/>
      <c r="AE729" s="159"/>
      <c r="AF729" s="160"/>
      <c r="AG729" s="54" t="str">
        <f>IF(W729="","",IFERROR(R722*AB729*VLOOKUP(W729,$BA$626:$BD$632,4),0))</f>
        <v/>
      </c>
      <c r="AH729" s="55"/>
      <c r="AI729" s="55"/>
      <c r="AJ729" s="56"/>
      <c r="AK729" s="63" t="str">
        <f t="shared" si="63"/>
        <v/>
      </c>
      <c r="AL729" s="64"/>
      <c r="AM729" s="65"/>
      <c r="AN729" s="142"/>
      <c r="AO729" s="143"/>
      <c r="AP729" s="144"/>
      <c r="AT729" s="292"/>
      <c r="AU729" s="292"/>
      <c r="AV729" s="305"/>
      <c r="AW729" s="305"/>
      <c r="AX729" s="305"/>
      <c r="AZ729" s="29"/>
      <c r="BA729" s="32"/>
      <c r="BB729" s="32"/>
      <c r="BC729" s="32"/>
      <c r="BD729" s="32"/>
      <c r="BE729" s="32"/>
      <c r="BF729" s="32"/>
      <c r="BG729" s="32"/>
      <c r="BH729" s="32"/>
      <c r="BI729" s="32"/>
    </row>
    <row r="730" spans="5:61" ht="14.1" hidden="1" customHeight="1" x14ac:dyDescent="0.25">
      <c r="E730" s="148"/>
      <c r="F730" s="148"/>
      <c r="G730" s="148"/>
      <c r="H730" s="132"/>
      <c r="I730" s="133"/>
      <c r="J730" s="102"/>
      <c r="K730" s="102"/>
      <c r="L730" s="102"/>
      <c r="M730" s="102"/>
      <c r="N730" s="102"/>
      <c r="O730" s="102"/>
      <c r="P730" s="102"/>
      <c r="Q730" s="102"/>
      <c r="R730" s="171"/>
      <c r="S730" s="171"/>
      <c r="T730" s="171"/>
      <c r="U730" s="165"/>
      <c r="V730" s="166"/>
      <c r="W730" s="152"/>
      <c r="X730" s="153"/>
      <c r="Y730" s="153"/>
      <c r="Z730" s="153"/>
      <c r="AA730" s="154"/>
      <c r="AB730" s="274"/>
      <c r="AC730" s="275"/>
      <c r="AD730" s="275"/>
      <c r="AE730" s="275"/>
      <c r="AF730" s="276"/>
      <c r="AG730" s="57" t="str">
        <f t="shared" ref="AG730:AG731" si="67">IF(W730="","",IFERROR(R728*AB730*VLOOKUP(W730,$BA$626:$BD$632,4),0))</f>
        <v/>
      </c>
      <c r="AH730" s="58"/>
      <c r="AI730" s="58"/>
      <c r="AJ730" s="59"/>
      <c r="AK730" s="74" t="str">
        <f t="shared" si="63"/>
        <v/>
      </c>
      <c r="AL730" s="75"/>
      <c r="AM730" s="76"/>
      <c r="AN730" s="142"/>
      <c r="AO730" s="143"/>
      <c r="AP730" s="144"/>
      <c r="AT730" s="292"/>
      <c r="AU730" s="292"/>
      <c r="AV730" s="305"/>
      <c r="AW730" s="305"/>
      <c r="AX730" s="305"/>
      <c r="AZ730" s="29"/>
      <c r="BA730" s="32"/>
      <c r="BB730" s="32"/>
      <c r="BC730" s="32"/>
      <c r="BD730" s="32"/>
      <c r="BE730" s="32"/>
      <c r="BF730" s="32"/>
      <c r="BG730" s="32"/>
      <c r="BH730" s="32"/>
      <c r="BI730" s="32"/>
    </row>
    <row r="731" spans="5:61" ht="14.1" hidden="1" customHeight="1" x14ac:dyDescent="0.25">
      <c r="E731" s="148"/>
      <c r="F731" s="148"/>
      <c r="G731" s="148"/>
      <c r="H731" s="134"/>
      <c r="I731" s="135"/>
      <c r="J731" s="102"/>
      <c r="K731" s="102"/>
      <c r="L731" s="102"/>
      <c r="M731" s="102"/>
      <c r="N731" s="102"/>
      <c r="O731" s="102"/>
      <c r="P731" s="102"/>
      <c r="Q731" s="102"/>
      <c r="R731" s="171"/>
      <c r="S731" s="171"/>
      <c r="T731" s="171"/>
      <c r="U731" s="165"/>
      <c r="V731" s="166"/>
      <c r="W731" s="155"/>
      <c r="X731" s="156"/>
      <c r="Y731" s="156"/>
      <c r="Z731" s="156"/>
      <c r="AA731" s="157"/>
      <c r="AB731" s="161"/>
      <c r="AC731" s="162"/>
      <c r="AD731" s="162"/>
      <c r="AE731" s="162"/>
      <c r="AF731" s="163"/>
      <c r="AG731" s="60" t="str">
        <f t="shared" si="67"/>
        <v/>
      </c>
      <c r="AH731" s="61"/>
      <c r="AI731" s="61"/>
      <c r="AJ731" s="62"/>
      <c r="AK731" s="74" t="str">
        <f t="shared" si="63"/>
        <v/>
      </c>
      <c r="AL731" s="75"/>
      <c r="AM731" s="76"/>
      <c r="AN731" s="145"/>
      <c r="AO731" s="146"/>
      <c r="AP731" s="147"/>
      <c r="AT731" s="292"/>
      <c r="AU731" s="292"/>
      <c r="AV731" s="305"/>
      <c r="AW731" s="305"/>
      <c r="AX731" s="305"/>
      <c r="AZ731" s="29"/>
      <c r="BA731" s="32"/>
      <c r="BB731" s="32"/>
      <c r="BC731" s="32"/>
      <c r="BD731" s="32"/>
      <c r="BE731" s="32"/>
      <c r="BF731" s="32"/>
      <c r="BG731" s="32"/>
      <c r="BH731" s="32"/>
      <c r="BI731" s="32"/>
    </row>
    <row r="732" spans="5:61" ht="14.1" hidden="1" customHeight="1" x14ac:dyDescent="0.25">
      <c r="E732" s="148" t="str">
        <f>"7.2.1."&amp;TEXT(AZ732,"0")</f>
        <v>7.2.1.11</v>
      </c>
      <c r="F732" s="148"/>
      <c r="G732" s="148"/>
      <c r="H732" s="130" t="s">
        <v>181</v>
      </c>
      <c r="I732" s="131"/>
      <c r="J732" s="102" t="s">
        <v>180</v>
      </c>
      <c r="K732" s="102"/>
      <c r="L732" s="102"/>
      <c r="M732" s="102"/>
      <c r="N732" s="102"/>
      <c r="O732" s="102"/>
      <c r="P732" s="102"/>
      <c r="Q732" s="102"/>
      <c r="R732" s="171"/>
      <c r="S732" s="171"/>
      <c r="T732" s="171"/>
      <c r="U732" s="81" t="e">
        <f>R732/($AE$370*1000)</f>
        <v>#DIV/0!</v>
      </c>
      <c r="V732" s="82"/>
      <c r="W732" s="149" t="s">
        <v>332</v>
      </c>
      <c r="X732" s="150"/>
      <c r="Y732" s="150"/>
      <c r="Z732" s="150"/>
      <c r="AA732" s="151"/>
      <c r="AB732" s="268">
        <f>IF((1-AB734-AB737)&gt;1,1,1-AB734-AB737)</f>
        <v>1</v>
      </c>
      <c r="AC732" s="269"/>
      <c r="AD732" s="269"/>
      <c r="AE732" s="269"/>
      <c r="AF732" s="270"/>
      <c r="AG732" s="54">
        <f>IF(W732="","",IFERROR(R732*AB732*VLOOKUP(W732,$BA$626:$BD$632,4),0))</f>
        <v>0</v>
      </c>
      <c r="AH732" s="55"/>
      <c r="AI732" s="55"/>
      <c r="AJ732" s="56"/>
      <c r="AK732" s="63" t="str">
        <f t="shared" ref="AK732:AK738" si="68">IFERROR(VLOOKUP(W732,$BA$626:$BC$632,3),"")</f>
        <v>Гкал</v>
      </c>
      <c r="AL732" s="64"/>
      <c r="AM732" s="65"/>
      <c r="AN732" s="139">
        <f>IFERROR(AG732*VLOOKUP(W732,$BA$626:$BC$632,2),0)+IFERROR(AG734*VLOOKUP(W734,$BA$626:$BC$632,2),0)+IFERROR(AG737*VLOOKUP(W737,$BA$626:$BC$632,2),0)</f>
        <v>0</v>
      </c>
      <c r="AO732" s="140"/>
      <c r="AP732" s="141"/>
      <c r="AS732" s="24"/>
      <c r="AT732" s="292"/>
      <c r="AU732" s="292"/>
      <c r="AV732" s="305"/>
      <c r="AW732" s="305"/>
      <c r="AX732" s="305"/>
      <c r="AZ732" s="29">
        <f>AZ501</f>
        <v>11</v>
      </c>
      <c r="BA732" s="32"/>
      <c r="BB732" s="32"/>
      <c r="BC732" s="32"/>
      <c r="BD732" s="32"/>
      <c r="BE732" s="32"/>
      <c r="BF732" s="32"/>
      <c r="BG732" s="32"/>
      <c r="BH732" s="32"/>
      <c r="BI732" s="32"/>
    </row>
    <row r="733" spans="5:61" ht="14.1" hidden="1" customHeight="1" x14ac:dyDescent="0.25">
      <c r="E733" s="148"/>
      <c r="F733" s="148"/>
      <c r="G733" s="148"/>
      <c r="H733" s="132"/>
      <c r="I733" s="133"/>
      <c r="J733" s="102"/>
      <c r="K733" s="102"/>
      <c r="L733" s="102"/>
      <c r="M733" s="102"/>
      <c r="N733" s="102"/>
      <c r="O733" s="102"/>
      <c r="P733" s="102"/>
      <c r="Q733" s="102"/>
      <c r="R733" s="171"/>
      <c r="S733" s="171"/>
      <c r="T733" s="171"/>
      <c r="U733" s="165"/>
      <c r="V733" s="166"/>
      <c r="W733" s="155"/>
      <c r="X733" s="156"/>
      <c r="Y733" s="156"/>
      <c r="Z733" s="156"/>
      <c r="AA733" s="157"/>
      <c r="AB733" s="271">
        <f t="shared" ref="AB733" si="69">1-AB734-AB736</f>
        <v>1</v>
      </c>
      <c r="AC733" s="272"/>
      <c r="AD733" s="272"/>
      <c r="AE733" s="272"/>
      <c r="AF733" s="273"/>
      <c r="AG733" s="60" t="str">
        <f t="shared" ref="AG733" si="70">IF(W733="","",IFERROR(R733*AB733*VLOOKUP(W733,$BA$626:$BD$632,4),0))</f>
        <v/>
      </c>
      <c r="AH733" s="61"/>
      <c r="AI733" s="61"/>
      <c r="AJ733" s="62"/>
      <c r="AK733" s="66" t="str">
        <f t="shared" si="68"/>
        <v/>
      </c>
      <c r="AL733" s="67"/>
      <c r="AM733" s="68"/>
      <c r="AN733" s="142"/>
      <c r="AO733" s="143"/>
      <c r="AP733" s="144"/>
      <c r="AT733" s="292"/>
      <c r="AU733" s="292"/>
      <c r="AV733" s="305"/>
      <c r="AW733" s="305"/>
      <c r="AX733" s="305"/>
      <c r="AZ733" s="29"/>
      <c r="BA733" s="32"/>
      <c r="BB733" s="32"/>
      <c r="BC733" s="32"/>
      <c r="BD733" s="32"/>
      <c r="BE733" s="32"/>
      <c r="BF733" s="32"/>
      <c r="BG733" s="32"/>
      <c r="BH733" s="32"/>
      <c r="BI733" s="32"/>
    </row>
    <row r="734" spans="5:61" ht="14.1" hidden="1" customHeight="1" x14ac:dyDescent="0.25">
      <c r="E734" s="148"/>
      <c r="F734" s="148"/>
      <c r="G734" s="148"/>
      <c r="H734" s="132"/>
      <c r="I734" s="133"/>
      <c r="J734" s="102"/>
      <c r="K734" s="102"/>
      <c r="L734" s="102"/>
      <c r="M734" s="102"/>
      <c r="N734" s="102"/>
      <c r="O734" s="102"/>
      <c r="P734" s="102"/>
      <c r="Q734" s="102"/>
      <c r="R734" s="171"/>
      <c r="S734" s="171"/>
      <c r="T734" s="171"/>
      <c r="U734" s="165"/>
      <c r="V734" s="166"/>
      <c r="W734" s="149" t="s">
        <v>266</v>
      </c>
      <c r="X734" s="150"/>
      <c r="Y734" s="150"/>
      <c r="Z734" s="150"/>
      <c r="AA734" s="151"/>
      <c r="AB734" s="158">
        <v>0</v>
      </c>
      <c r="AC734" s="159"/>
      <c r="AD734" s="159"/>
      <c r="AE734" s="159"/>
      <c r="AF734" s="160"/>
      <c r="AG734" s="54">
        <f>IF(W734="","",IFERROR(R732*AB734*VLOOKUP(W734,$BA$626:$BD$632,4),0))</f>
        <v>0</v>
      </c>
      <c r="AH734" s="55"/>
      <c r="AI734" s="55"/>
      <c r="AJ734" s="56"/>
      <c r="AK734" s="63" t="str">
        <f t="shared" si="68"/>
        <v>м³</v>
      </c>
      <c r="AL734" s="64"/>
      <c r="AM734" s="65"/>
      <c r="AN734" s="142"/>
      <c r="AO734" s="143"/>
      <c r="AP734" s="144"/>
      <c r="AT734" s="292"/>
      <c r="AU734" s="292"/>
      <c r="AV734" s="305"/>
      <c r="AW734" s="305"/>
      <c r="AX734" s="305"/>
      <c r="AZ734" s="29"/>
      <c r="BA734" s="32"/>
      <c r="BB734" s="32"/>
      <c r="BC734" s="32"/>
      <c r="BD734" s="32"/>
      <c r="BE734" s="32"/>
      <c r="BF734" s="32"/>
      <c r="BG734" s="32"/>
      <c r="BH734" s="32"/>
      <c r="BI734" s="32"/>
    </row>
    <row r="735" spans="5:61" ht="14.1" hidden="1" customHeight="1" x14ac:dyDescent="0.25">
      <c r="E735" s="148"/>
      <c r="F735" s="148"/>
      <c r="G735" s="148"/>
      <c r="H735" s="132"/>
      <c r="I735" s="133"/>
      <c r="J735" s="102"/>
      <c r="K735" s="102"/>
      <c r="L735" s="102"/>
      <c r="M735" s="102"/>
      <c r="N735" s="102"/>
      <c r="O735" s="102"/>
      <c r="P735" s="102"/>
      <c r="Q735" s="102"/>
      <c r="R735" s="171"/>
      <c r="S735" s="171"/>
      <c r="T735" s="171"/>
      <c r="U735" s="165"/>
      <c r="V735" s="166"/>
      <c r="W735" s="152"/>
      <c r="X735" s="153"/>
      <c r="Y735" s="153"/>
      <c r="Z735" s="153"/>
      <c r="AA735" s="154"/>
      <c r="AB735" s="274"/>
      <c r="AC735" s="275"/>
      <c r="AD735" s="275"/>
      <c r="AE735" s="275"/>
      <c r="AF735" s="276"/>
      <c r="AG735" s="57" t="str">
        <f t="shared" ref="AG735:AG736" si="71">IF(W735="","",IFERROR(R734*AB735*VLOOKUP(W735,$BA$626:$BD$632,4),0))</f>
        <v/>
      </c>
      <c r="AH735" s="58"/>
      <c r="AI735" s="58"/>
      <c r="AJ735" s="59"/>
      <c r="AK735" s="74" t="str">
        <f t="shared" si="68"/>
        <v/>
      </c>
      <c r="AL735" s="75"/>
      <c r="AM735" s="76"/>
      <c r="AN735" s="142"/>
      <c r="AO735" s="143"/>
      <c r="AP735" s="144"/>
      <c r="AT735" s="292"/>
      <c r="AU735" s="292"/>
      <c r="AV735" s="305"/>
      <c r="AW735" s="305"/>
      <c r="AX735" s="305"/>
      <c r="AZ735" s="29"/>
      <c r="BA735" s="32"/>
      <c r="BB735" s="32"/>
      <c r="BC735" s="32"/>
      <c r="BD735" s="32"/>
      <c r="BE735" s="32"/>
      <c r="BF735" s="32"/>
      <c r="BG735" s="32"/>
      <c r="BH735" s="32"/>
      <c r="BI735" s="32"/>
    </row>
    <row r="736" spans="5:61" ht="14.1" hidden="1" customHeight="1" x14ac:dyDescent="0.25">
      <c r="E736" s="148"/>
      <c r="F736" s="148"/>
      <c r="G736" s="148"/>
      <c r="H736" s="132"/>
      <c r="I736" s="133"/>
      <c r="J736" s="102"/>
      <c r="K736" s="102"/>
      <c r="L736" s="102"/>
      <c r="M736" s="102"/>
      <c r="N736" s="102"/>
      <c r="O736" s="102"/>
      <c r="P736" s="102"/>
      <c r="Q736" s="102"/>
      <c r="R736" s="171"/>
      <c r="S736" s="171"/>
      <c r="T736" s="171"/>
      <c r="U736" s="165"/>
      <c r="V736" s="166"/>
      <c r="W736" s="155"/>
      <c r="X736" s="156"/>
      <c r="Y736" s="156"/>
      <c r="Z736" s="156"/>
      <c r="AA736" s="157"/>
      <c r="AB736" s="161"/>
      <c r="AC736" s="162"/>
      <c r="AD736" s="162"/>
      <c r="AE736" s="162"/>
      <c r="AF736" s="163"/>
      <c r="AG736" s="60" t="str">
        <f t="shared" si="71"/>
        <v/>
      </c>
      <c r="AH736" s="61"/>
      <c r="AI736" s="61"/>
      <c r="AJ736" s="62"/>
      <c r="AK736" s="74" t="str">
        <f t="shared" si="68"/>
        <v/>
      </c>
      <c r="AL736" s="75"/>
      <c r="AM736" s="76"/>
      <c r="AN736" s="142"/>
      <c r="AO736" s="143"/>
      <c r="AP736" s="144"/>
      <c r="AT736" s="292"/>
      <c r="AU736" s="292"/>
      <c r="AV736" s="305"/>
      <c r="AW736" s="305"/>
      <c r="AX736" s="305"/>
      <c r="AZ736" s="29"/>
      <c r="BA736" s="32"/>
      <c r="BB736" s="32"/>
      <c r="BC736" s="32"/>
      <c r="BD736" s="32"/>
      <c r="BE736" s="32"/>
      <c r="BF736" s="32"/>
      <c r="BG736" s="32"/>
      <c r="BH736" s="32"/>
      <c r="BI736" s="32"/>
    </row>
    <row r="737" spans="5:61" ht="14.1" hidden="1" customHeight="1" x14ac:dyDescent="0.25">
      <c r="E737" s="148"/>
      <c r="F737" s="148"/>
      <c r="G737" s="148"/>
      <c r="H737" s="132"/>
      <c r="I737" s="133"/>
      <c r="J737" s="102"/>
      <c r="K737" s="102"/>
      <c r="L737" s="102"/>
      <c r="M737" s="102"/>
      <c r="N737" s="102"/>
      <c r="O737" s="102"/>
      <c r="P737" s="102"/>
      <c r="Q737" s="102"/>
      <c r="R737" s="171"/>
      <c r="S737" s="171"/>
      <c r="T737" s="171"/>
      <c r="U737" s="165"/>
      <c r="V737" s="166"/>
      <c r="W737" s="149"/>
      <c r="X737" s="150"/>
      <c r="Y737" s="150"/>
      <c r="Z737" s="150"/>
      <c r="AA737" s="151"/>
      <c r="AB737" s="158">
        <v>0</v>
      </c>
      <c r="AC737" s="159"/>
      <c r="AD737" s="159"/>
      <c r="AE737" s="159"/>
      <c r="AF737" s="160"/>
      <c r="AG737" s="54" t="str">
        <f>IF(W737="","",IFERROR(R732*AB737*VLOOKUP(W737,$BA$626:$BD$632,4),0))</f>
        <v/>
      </c>
      <c r="AH737" s="55"/>
      <c r="AI737" s="55"/>
      <c r="AJ737" s="56"/>
      <c r="AK737" s="63" t="str">
        <f t="shared" si="68"/>
        <v/>
      </c>
      <c r="AL737" s="64"/>
      <c r="AM737" s="65"/>
      <c r="AN737" s="142"/>
      <c r="AO737" s="143"/>
      <c r="AP737" s="144"/>
      <c r="AT737" s="292"/>
      <c r="AU737" s="292"/>
      <c r="AV737" s="305"/>
      <c r="AW737" s="305"/>
      <c r="AX737" s="305"/>
      <c r="AZ737" s="29"/>
      <c r="BA737" s="32"/>
      <c r="BB737" s="32"/>
      <c r="BC737" s="32"/>
      <c r="BD737" s="32"/>
      <c r="BE737" s="32"/>
      <c r="BF737" s="32"/>
      <c r="BG737" s="32"/>
      <c r="BH737" s="32"/>
      <c r="BI737" s="32"/>
    </row>
    <row r="738" spans="5:61" ht="14.1" hidden="1" customHeight="1" x14ac:dyDescent="0.25">
      <c r="E738" s="148"/>
      <c r="F738" s="148"/>
      <c r="G738" s="148"/>
      <c r="H738" s="134"/>
      <c r="I738" s="135"/>
      <c r="J738" s="102"/>
      <c r="K738" s="102"/>
      <c r="L738" s="102"/>
      <c r="M738" s="102"/>
      <c r="N738" s="102"/>
      <c r="O738" s="102"/>
      <c r="P738" s="102"/>
      <c r="Q738" s="102"/>
      <c r="R738" s="171"/>
      <c r="S738" s="171"/>
      <c r="T738" s="171"/>
      <c r="U738" s="83"/>
      <c r="V738" s="84"/>
      <c r="W738" s="155"/>
      <c r="X738" s="156"/>
      <c r="Y738" s="156"/>
      <c r="Z738" s="156"/>
      <c r="AA738" s="157"/>
      <c r="AB738" s="161"/>
      <c r="AC738" s="162"/>
      <c r="AD738" s="162"/>
      <c r="AE738" s="162"/>
      <c r="AF738" s="163"/>
      <c r="AG738" s="60" t="str">
        <f t="shared" ref="AG738" si="72">IF(W738="","",IFERROR(R736*AB738*VLOOKUP(W738,$BA$626:$BD$632,4),0))</f>
        <v/>
      </c>
      <c r="AH738" s="61"/>
      <c r="AI738" s="61"/>
      <c r="AJ738" s="62"/>
      <c r="AK738" s="66" t="str">
        <f t="shared" si="68"/>
        <v/>
      </c>
      <c r="AL738" s="67"/>
      <c r="AM738" s="68"/>
      <c r="AN738" s="145"/>
      <c r="AO738" s="146"/>
      <c r="AP738" s="147"/>
      <c r="AT738" s="292"/>
      <c r="AU738" s="292"/>
      <c r="AV738" s="305"/>
      <c r="AW738" s="305"/>
      <c r="AX738" s="305"/>
      <c r="AZ738" s="29"/>
      <c r="BA738" s="32"/>
      <c r="BB738" s="32"/>
      <c r="BC738" s="32"/>
      <c r="BD738" s="32"/>
      <c r="BE738" s="32"/>
      <c r="BF738" s="32"/>
      <c r="BG738" s="32"/>
      <c r="BH738" s="32"/>
      <c r="BI738" s="32"/>
    </row>
    <row r="739" spans="5:61" ht="14.1" hidden="1" customHeight="1" x14ac:dyDescent="0.25">
      <c r="E739" s="148" t="str">
        <f>"7.2.1."&amp;TEXT(AZ739,"0")</f>
        <v>7.2.1.11</v>
      </c>
      <c r="F739" s="148"/>
      <c r="G739" s="148"/>
      <c r="H739" s="130" t="s">
        <v>182</v>
      </c>
      <c r="I739" s="131"/>
      <c r="J739" s="102" t="s">
        <v>165</v>
      </c>
      <c r="K739" s="102"/>
      <c r="L739" s="102"/>
      <c r="M739" s="102"/>
      <c r="N739" s="102"/>
      <c r="O739" s="102"/>
      <c r="P739" s="102"/>
      <c r="Q739" s="102"/>
      <c r="R739" s="171"/>
      <c r="S739" s="171"/>
      <c r="T739" s="171"/>
      <c r="U739" s="81" t="e">
        <f>R739/($AE$370*1000)</f>
        <v>#DIV/0!</v>
      </c>
      <c r="V739" s="82"/>
      <c r="W739" s="149" t="s">
        <v>332</v>
      </c>
      <c r="X739" s="150"/>
      <c r="Y739" s="150"/>
      <c r="Z739" s="150"/>
      <c r="AA739" s="151"/>
      <c r="AB739" s="268">
        <f>IF((1-AB741-AB742)&gt;1,1,1-AB741-AB742)</f>
        <v>1</v>
      </c>
      <c r="AC739" s="269"/>
      <c r="AD739" s="269"/>
      <c r="AE739" s="269"/>
      <c r="AF739" s="270"/>
      <c r="AG739" s="54">
        <f>IF(W739="","",IFERROR(R739*AB739*VLOOKUP(W739,$BA$626:$BD$632,4),0))</f>
        <v>0</v>
      </c>
      <c r="AH739" s="55"/>
      <c r="AI739" s="55"/>
      <c r="AJ739" s="56"/>
      <c r="AK739" s="63" t="str">
        <f t="shared" ref="AK739:AK740" si="73">IFERROR(VLOOKUP(W739,$BA$626:$BC$632,3),"")</f>
        <v>Гкал</v>
      </c>
      <c r="AL739" s="64"/>
      <c r="AM739" s="65"/>
      <c r="AN739" s="139">
        <f>IFERROR(AG739*VLOOKUP(W739,$BA$626:$BC$632,2),0)+IFERROR(AG741*VLOOKUP(W741,$BA$626:$BC$632,2),0)+IFERROR(AG742*VLOOKUP(W742,$BA$626:$BC$632,2),0)</f>
        <v>0</v>
      </c>
      <c r="AO739" s="140"/>
      <c r="AP739" s="141"/>
      <c r="AS739" s="24"/>
      <c r="AT739" s="292"/>
      <c r="AU739" s="292"/>
      <c r="AV739" s="305"/>
      <c r="AW739" s="305"/>
      <c r="AX739" s="305"/>
      <c r="AZ739" s="29">
        <f>AZ507</f>
        <v>11</v>
      </c>
      <c r="BA739" s="32"/>
      <c r="BB739" s="32"/>
      <c r="BC739" s="32"/>
      <c r="BD739" s="32"/>
      <c r="BE739" s="32"/>
      <c r="BF739" s="32"/>
      <c r="BG739" s="32"/>
      <c r="BH739" s="32"/>
      <c r="BI739" s="32"/>
    </row>
    <row r="740" spans="5:61" ht="14.1" hidden="1" customHeight="1" x14ac:dyDescent="0.25">
      <c r="E740" s="148"/>
      <c r="F740" s="148"/>
      <c r="G740" s="148"/>
      <c r="H740" s="132"/>
      <c r="I740" s="133"/>
      <c r="J740" s="102"/>
      <c r="K740" s="102"/>
      <c r="L740" s="102"/>
      <c r="M740" s="102"/>
      <c r="N740" s="102"/>
      <c r="O740" s="102"/>
      <c r="P740" s="102"/>
      <c r="Q740" s="102"/>
      <c r="R740" s="171"/>
      <c r="S740" s="171"/>
      <c r="T740" s="171"/>
      <c r="U740" s="165"/>
      <c r="V740" s="166"/>
      <c r="W740" s="155"/>
      <c r="X740" s="156"/>
      <c r="Y740" s="156"/>
      <c r="Z740" s="156"/>
      <c r="AA740" s="157"/>
      <c r="AB740" s="271">
        <f t="shared" ref="AB740" si="74">1-AB741-AB743</f>
        <v>1</v>
      </c>
      <c r="AC740" s="272"/>
      <c r="AD740" s="272"/>
      <c r="AE740" s="272"/>
      <c r="AF740" s="273"/>
      <c r="AG740" s="60" t="str">
        <f t="shared" ref="AG740" si="75">IF(W740="","",IFERROR(R740*AB740*VLOOKUP(W740,$BA$626:$BD$632,4),0))</f>
        <v/>
      </c>
      <c r="AH740" s="61"/>
      <c r="AI740" s="61"/>
      <c r="AJ740" s="62"/>
      <c r="AK740" s="66" t="str">
        <f t="shared" si="73"/>
        <v/>
      </c>
      <c r="AL740" s="67"/>
      <c r="AM740" s="68"/>
      <c r="AN740" s="142"/>
      <c r="AO740" s="143"/>
      <c r="AP740" s="144"/>
      <c r="AT740" s="292"/>
      <c r="AU740" s="292"/>
      <c r="AV740" s="305"/>
      <c r="AW740" s="305"/>
      <c r="AX740" s="305"/>
      <c r="AZ740" s="29"/>
      <c r="BA740" s="32"/>
      <c r="BB740" s="32"/>
      <c r="BC740" s="32"/>
      <c r="BD740" s="32"/>
      <c r="BE740" s="32"/>
      <c r="BF740" s="32"/>
      <c r="BG740" s="32"/>
      <c r="BH740" s="32"/>
      <c r="BI740" s="32"/>
    </row>
    <row r="741" spans="5:61" ht="14.1" hidden="1" customHeight="1" x14ac:dyDescent="0.25">
      <c r="E741" s="148"/>
      <c r="F741" s="148"/>
      <c r="G741" s="148"/>
      <c r="H741" s="132"/>
      <c r="I741" s="133"/>
      <c r="J741" s="102"/>
      <c r="K741" s="102"/>
      <c r="L741" s="102"/>
      <c r="M741" s="102"/>
      <c r="N741" s="102"/>
      <c r="O741" s="102"/>
      <c r="P741" s="102"/>
      <c r="Q741" s="102"/>
      <c r="R741" s="171"/>
      <c r="S741" s="171"/>
      <c r="T741" s="171"/>
      <c r="U741" s="165"/>
      <c r="V741" s="166"/>
      <c r="W741" s="176" t="s">
        <v>266</v>
      </c>
      <c r="X741" s="177"/>
      <c r="Y741" s="177"/>
      <c r="Z741" s="177"/>
      <c r="AA741" s="178"/>
      <c r="AB741" s="277">
        <v>0</v>
      </c>
      <c r="AC741" s="278"/>
      <c r="AD741" s="278"/>
      <c r="AE741" s="278"/>
      <c r="AF741" s="279"/>
      <c r="AG741" s="95">
        <f>IF(W741="","",IFERROR(R739*AB741*VLOOKUP(W741,$BA$626:$BD$632,4),0))</f>
        <v>0</v>
      </c>
      <c r="AH741" s="96"/>
      <c r="AI741" s="96"/>
      <c r="AJ741" s="97"/>
      <c r="AK741" s="69" t="str">
        <f>IFERROR(VLOOKUP(W741,$BA$626:$BC$632,3),"")</f>
        <v>м³</v>
      </c>
      <c r="AL741" s="70"/>
      <c r="AM741" s="71"/>
      <c r="AN741" s="142"/>
      <c r="AO741" s="143"/>
      <c r="AP741" s="144"/>
      <c r="AT741" s="292"/>
      <c r="AU741" s="292"/>
      <c r="AV741" s="305"/>
      <c r="AW741" s="305"/>
      <c r="AX741" s="305"/>
      <c r="AZ741" s="29"/>
      <c r="BA741" s="32"/>
      <c r="BB741" s="32"/>
      <c r="BC741" s="32"/>
      <c r="BD741" s="32"/>
      <c r="BE741" s="32"/>
      <c r="BF741" s="32"/>
      <c r="BG741" s="32"/>
      <c r="BH741" s="32"/>
      <c r="BI741" s="32"/>
    </row>
    <row r="742" spans="5:61" ht="14.1" hidden="1" customHeight="1" x14ac:dyDescent="0.25">
      <c r="E742" s="148"/>
      <c r="F742" s="148"/>
      <c r="G742" s="148"/>
      <c r="H742" s="132"/>
      <c r="I742" s="133"/>
      <c r="J742" s="102"/>
      <c r="K742" s="102"/>
      <c r="L742" s="102"/>
      <c r="M742" s="102"/>
      <c r="N742" s="102"/>
      <c r="O742" s="102"/>
      <c r="P742" s="102"/>
      <c r="Q742" s="102"/>
      <c r="R742" s="171"/>
      <c r="S742" s="171"/>
      <c r="T742" s="171"/>
      <c r="U742" s="165"/>
      <c r="V742" s="166"/>
      <c r="W742" s="149"/>
      <c r="X742" s="150"/>
      <c r="Y742" s="150"/>
      <c r="Z742" s="150"/>
      <c r="AA742" s="151"/>
      <c r="AB742" s="158">
        <v>0</v>
      </c>
      <c r="AC742" s="159"/>
      <c r="AD742" s="159"/>
      <c r="AE742" s="159"/>
      <c r="AF742" s="160"/>
      <c r="AG742" s="54" t="str">
        <f>IF(W742="","",IFERROR(R739*AB742*VLOOKUP(W742,$BA$626:$BD$632,4),0))</f>
        <v/>
      </c>
      <c r="AH742" s="55"/>
      <c r="AI742" s="55"/>
      <c r="AJ742" s="56"/>
      <c r="AK742" s="63" t="str">
        <f t="shared" ref="AK742:AK743" si="76">IFERROR(VLOOKUP(W742,$BA$626:$BC$632,3),"")</f>
        <v/>
      </c>
      <c r="AL742" s="64"/>
      <c r="AM742" s="65"/>
      <c r="AN742" s="142"/>
      <c r="AO742" s="143"/>
      <c r="AP742" s="144"/>
      <c r="AT742" s="292"/>
      <c r="AU742" s="292"/>
      <c r="AV742" s="305"/>
      <c r="AW742" s="305"/>
      <c r="AX742" s="305"/>
      <c r="AZ742" s="29"/>
      <c r="BA742" s="32"/>
      <c r="BB742" s="32"/>
      <c r="BC742" s="32"/>
      <c r="BD742" s="32"/>
      <c r="BE742" s="32"/>
      <c r="BF742" s="32"/>
      <c r="BG742" s="32"/>
      <c r="BH742" s="32"/>
      <c r="BI742" s="32"/>
    </row>
    <row r="743" spans="5:61" ht="14.1" hidden="1" customHeight="1" x14ac:dyDescent="0.25">
      <c r="E743" s="148"/>
      <c r="F743" s="148"/>
      <c r="G743" s="148"/>
      <c r="H743" s="134"/>
      <c r="I743" s="135"/>
      <c r="J743" s="102"/>
      <c r="K743" s="102"/>
      <c r="L743" s="102"/>
      <c r="M743" s="102"/>
      <c r="N743" s="102"/>
      <c r="O743" s="102"/>
      <c r="P743" s="102"/>
      <c r="Q743" s="102"/>
      <c r="R743" s="171"/>
      <c r="S743" s="171"/>
      <c r="T743" s="171"/>
      <c r="U743" s="83"/>
      <c r="V743" s="84"/>
      <c r="W743" s="155"/>
      <c r="X743" s="156"/>
      <c r="Y743" s="156"/>
      <c r="Z743" s="156"/>
      <c r="AA743" s="157"/>
      <c r="AB743" s="161"/>
      <c r="AC743" s="162"/>
      <c r="AD743" s="162"/>
      <c r="AE743" s="162"/>
      <c r="AF743" s="163"/>
      <c r="AG743" s="60" t="str">
        <f t="shared" ref="AG743" si="77">IF(W743="","",IFERROR(R741*AB743*VLOOKUP(W743,$BA$626:$BD$632,4),0))</f>
        <v/>
      </c>
      <c r="AH743" s="61"/>
      <c r="AI743" s="61"/>
      <c r="AJ743" s="62"/>
      <c r="AK743" s="66" t="str">
        <f t="shared" si="76"/>
        <v/>
      </c>
      <c r="AL743" s="67"/>
      <c r="AM743" s="68"/>
      <c r="AN743" s="145"/>
      <c r="AO743" s="146"/>
      <c r="AP743" s="147"/>
      <c r="AT743" s="292"/>
      <c r="AU743" s="292"/>
      <c r="AV743" s="305"/>
      <c r="AW743" s="305"/>
      <c r="AX743" s="305"/>
      <c r="AZ743" s="29"/>
      <c r="BA743" s="32"/>
      <c r="BB743" s="32"/>
      <c r="BC743" s="32"/>
      <c r="BD743" s="32"/>
      <c r="BE743" s="32"/>
      <c r="BF743" s="32"/>
      <c r="BG743" s="32"/>
      <c r="BH743" s="32"/>
      <c r="BI743" s="32"/>
    </row>
    <row r="744" spans="5:61" ht="14.1" hidden="1" customHeight="1" x14ac:dyDescent="0.25">
      <c r="E744" s="148" t="str">
        <f>"7.2.1."&amp;TEXT(AZ744,"0")</f>
        <v>7.2.1.11</v>
      </c>
      <c r="F744" s="148"/>
      <c r="G744" s="148"/>
      <c r="H744" s="130" t="s">
        <v>340</v>
      </c>
      <c r="I744" s="131"/>
      <c r="J744" s="102" t="s">
        <v>183</v>
      </c>
      <c r="K744" s="102"/>
      <c r="L744" s="102"/>
      <c r="M744" s="102"/>
      <c r="N744" s="102"/>
      <c r="O744" s="102"/>
      <c r="P744" s="102"/>
      <c r="Q744" s="102"/>
      <c r="R744" s="171"/>
      <c r="S744" s="171"/>
      <c r="T744" s="171"/>
      <c r="U744" s="81" t="e">
        <f>R744/($AE$370*1000)</f>
        <v>#DIV/0!</v>
      </c>
      <c r="V744" s="82"/>
      <c r="W744" s="149" t="s">
        <v>270</v>
      </c>
      <c r="X744" s="150"/>
      <c r="Y744" s="150"/>
      <c r="Z744" s="150"/>
      <c r="AA744" s="151"/>
      <c r="AB744" s="268">
        <f>IF((1-AB746-AB749)&gt;1,1,1-AB746-AB749)</f>
        <v>1</v>
      </c>
      <c r="AC744" s="269"/>
      <c r="AD744" s="269"/>
      <c r="AE744" s="269"/>
      <c r="AF744" s="270"/>
      <c r="AG744" s="54">
        <f>IF(W744="","",IFERROR(R744*AB744*VLOOKUP(W744,$BA$626:$BD$632,4),0))</f>
        <v>0</v>
      </c>
      <c r="AH744" s="55"/>
      <c r="AI744" s="55"/>
      <c r="AJ744" s="56"/>
      <c r="AK744" s="63" t="str">
        <f t="shared" ref="AK744:AK750" si="78">IFERROR(VLOOKUP(W744,$BA$626:$BC$632,3),"")</f>
        <v>кВт·год</v>
      </c>
      <c r="AL744" s="64"/>
      <c r="AM744" s="65"/>
      <c r="AN744" s="139">
        <f>IFERROR(AG744*VLOOKUP(W744,$BA$626:$BC$632,2),0)+IFERROR(AG746*VLOOKUP(W746,$BA$626:$BC$632,2),0)+IFERROR(AG749*VLOOKUP(W749,$BA$626:$BC$632,2),0)</f>
        <v>0</v>
      </c>
      <c r="AO744" s="140"/>
      <c r="AP744" s="141"/>
      <c r="AS744" s="24"/>
      <c r="AT744" s="292"/>
      <c r="AU744" s="292"/>
      <c r="AV744" s="305"/>
      <c r="AW744" s="305"/>
      <c r="AX744" s="305"/>
      <c r="AZ744" s="29">
        <f>AZ511</f>
        <v>11</v>
      </c>
      <c r="BA744" s="32"/>
      <c r="BB744" s="32"/>
      <c r="BC744" s="32"/>
      <c r="BD744" s="32"/>
      <c r="BE744" s="32"/>
      <c r="BF744" s="32"/>
      <c r="BG744" s="32"/>
      <c r="BH744" s="32"/>
      <c r="BI744" s="32"/>
    </row>
    <row r="745" spans="5:61" ht="14.1" hidden="1" customHeight="1" x14ac:dyDescent="0.25">
      <c r="E745" s="148"/>
      <c r="F745" s="148"/>
      <c r="G745" s="148"/>
      <c r="H745" s="132"/>
      <c r="I745" s="133"/>
      <c r="J745" s="102"/>
      <c r="K745" s="102"/>
      <c r="L745" s="102"/>
      <c r="M745" s="102"/>
      <c r="N745" s="102"/>
      <c r="O745" s="102"/>
      <c r="P745" s="102"/>
      <c r="Q745" s="102"/>
      <c r="R745" s="171"/>
      <c r="S745" s="171"/>
      <c r="T745" s="171"/>
      <c r="U745" s="165"/>
      <c r="V745" s="166"/>
      <c r="W745" s="155"/>
      <c r="X745" s="156"/>
      <c r="Y745" s="156"/>
      <c r="Z745" s="156"/>
      <c r="AA745" s="157"/>
      <c r="AB745" s="271">
        <f t="shared" ref="AB745" si="79">1-AB746-AB748</f>
        <v>1</v>
      </c>
      <c r="AC745" s="272"/>
      <c r="AD745" s="272"/>
      <c r="AE745" s="272"/>
      <c r="AF745" s="273"/>
      <c r="AG745" s="60" t="str">
        <f t="shared" ref="AG745" si="80">IF(W745="","",IFERROR(R745*AB745*VLOOKUP(W745,$BA$626:$BD$632,4),0))</f>
        <v/>
      </c>
      <c r="AH745" s="61"/>
      <c r="AI745" s="61"/>
      <c r="AJ745" s="62"/>
      <c r="AK745" s="66" t="str">
        <f t="shared" si="78"/>
        <v/>
      </c>
      <c r="AL745" s="67"/>
      <c r="AM745" s="68"/>
      <c r="AN745" s="142"/>
      <c r="AO745" s="143"/>
      <c r="AP745" s="144"/>
      <c r="AT745" s="292"/>
      <c r="AU745" s="292"/>
      <c r="AV745" s="305"/>
      <c r="AW745" s="305"/>
      <c r="AX745" s="305"/>
      <c r="AZ745" s="29"/>
      <c r="BA745" s="32"/>
      <c r="BB745" s="32"/>
      <c r="BC745" s="32"/>
      <c r="BD745" s="32"/>
      <c r="BE745" s="32"/>
      <c r="BF745" s="32"/>
      <c r="BG745" s="32"/>
      <c r="BH745" s="32"/>
      <c r="BI745" s="32"/>
    </row>
    <row r="746" spans="5:61" ht="14.1" hidden="1" customHeight="1" x14ac:dyDescent="0.25">
      <c r="E746" s="148"/>
      <c r="F746" s="148"/>
      <c r="G746" s="148"/>
      <c r="H746" s="132"/>
      <c r="I746" s="133"/>
      <c r="J746" s="102"/>
      <c r="K746" s="102"/>
      <c r="L746" s="102"/>
      <c r="M746" s="102"/>
      <c r="N746" s="102"/>
      <c r="O746" s="102"/>
      <c r="P746" s="102"/>
      <c r="Q746" s="102"/>
      <c r="R746" s="171"/>
      <c r="S746" s="171"/>
      <c r="T746" s="171"/>
      <c r="U746" s="165"/>
      <c r="V746" s="166"/>
      <c r="W746" s="149"/>
      <c r="X746" s="150"/>
      <c r="Y746" s="150"/>
      <c r="Z746" s="150"/>
      <c r="AA746" s="151"/>
      <c r="AB746" s="158">
        <v>0</v>
      </c>
      <c r="AC746" s="159"/>
      <c r="AD746" s="159"/>
      <c r="AE746" s="159"/>
      <c r="AF746" s="160"/>
      <c r="AG746" s="54" t="str">
        <f>IF(W746="","",IFERROR(R744*AB746*VLOOKUP(W746,$BA$626:$BD$632,4),0))</f>
        <v/>
      </c>
      <c r="AH746" s="55"/>
      <c r="AI746" s="55"/>
      <c r="AJ746" s="56"/>
      <c r="AK746" s="63" t="str">
        <f t="shared" si="78"/>
        <v/>
      </c>
      <c r="AL746" s="64"/>
      <c r="AM746" s="65"/>
      <c r="AN746" s="142"/>
      <c r="AO746" s="143"/>
      <c r="AP746" s="144"/>
      <c r="AT746" s="292"/>
      <c r="AU746" s="292"/>
      <c r="AV746" s="305"/>
      <c r="AW746" s="305"/>
      <c r="AX746" s="305"/>
      <c r="AZ746" s="29"/>
      <c r="BA746" s="32"/>
      <c r="BB746" s="32"/>
      <c r="BC746" s="32"/>
      <c r="BD746" s="32"/>
      <c r="BE746" s="32"/>
      <c r="BF746" s="32"/>
      <c r="BG746" s="32"/>
      <c r="BH746" s="32"/>
      <c r="BI746" s="32"/>
    </row>
    <row r="747" spans="5:61" ht="14.1" hidden="1" customHeight="1" x14ac:dyDescent="0.25">
      <c r="E747" s="148"/>
      <c r="F747" s="148"/>
      <c r="G747" s="148"/>
      <c r="H747" s="132"/>
      <c r="I747" s="133"/>
      <c r="J747" s="102"/>
      <c r="K747" s="102"/>
      <c r="L747" s="102"/>
      <c r="M747" s="102"/>
      <c r="N747" s="102"/>
      <c r="O747" s="102"/>
      <c r="P747" s="102"/>
      <c r="Q747" s="102"/>
      <c r="R747" s="171"/>
      <c r="S747" s="171"/>
      <c r="T747" s="171"/>
      <c r="U747" s="165"/>
      <c r="V747" s="166"/>
      <c r="W747" s="152"/>
      <c r="X747" s="153"/>
      <c r="Y747" s="153"/>
      <c r="Z747" s="153"/>
      <c r="AA747" s="154"/>
      <c r="AB747" s="274"/>
      <c r="AC747" s="275"/>
      <c r="AD747" s="275"/>
      <c r="AE747" s="275"/>
      <c r="AF747" s="276"/>
      <c r="AG747" s="57" t="str">
        <f t="shared" ref="AG747:AG748" si="81">IF(W747="","",IFERROR(R746*AB747*VLOOKUP(W747,$BA$626:$BD$632,4),0))</f>
        <v/>
      </c>
      <c r="AH747" s="58"/>
      <c r="AI747" s="58"/>
      <c r="AJ747" s="59"/>
      <c r="AK747" s="74" t="str">
        <f t="shared" si="78"/>
        <v/>
      </c>
      <c r="AL747" s="75"/>
      <c r="AM747" s="76"/>
      <c r="AN747" s="142"/>
      <c r="AO747" s="143"/>
      <c r="AP747" s="144"/>
      <c r="AT747" s="292"/>
      <c r="AU747" s="292"/>
      <c r="AV747" s="305"/>
      <c r="AW747" s="305"/>
      <c r="AX747" s="305"/>
      <c r="AZ747" s="29"/>
      <c r="BA747" s="32"/>
      <c r="BB747" s="32"/>
      <c r="BC747" s="32"/>
      <c r="BD747" s="32"/>
      <c r="BE747" s="32"/>
      <c r="BF747" s="32"/>
      <c r="BG747" s="32"/>
      <c r="BH747" s="32"/>
      <c r="BI747" s="32"/>
    </row>
    <row r="748" spans="5:61" ht="14.1" hidden="1" customHeight="1" x14ac:dyDescent="0.25">
      <c r="E748" s="148"/>
      <c r="F748" s="148"/>
      <c r="G748" s="148"/>
      <c r="H748" s="132"/>
      <c r="I748" s="133"/>
      <c r="J748" s="102"/>
      <c r="K748" s="102"/>
      <c r="L748" s="102"/>
      <c r="M748" s="102"/>
      <c r="N748" s="102"/>
      <c r="O748" s="102"/>
      <c r="P748" s="102"/>
      <c r="Q748" s="102"/>
      <c r="R748" s="171"/>
      <c r="S748" s="171"/>
      <c r="T748" s="171"/>
      <c r="U748" s="165"/>
      <c r="V748" s="166"/>
      <c r="W748" s="155"/>
      <c r="X748" s="156"/>
      <c r="Y748" s="156"/>
      <c r="Z748" s="156"/>
      <c r="AA748" s="157"/>
      <c r="AB748" s="161"/>
      <c r="AC748" s="162"/>
      <c r="AD748" s="162"/>
      <c r="AE748" s="162"/>
      <c r="AF748" s="163"/>
      <c r="AG748" s="60" t="str">
        <f t="shared" si="81"/>
        <v/>
      </c>
      <c r="AH748" s="61"/>
      <c r="AI748" s="61"/>
      <c r="AJ748" s="62"/>
      <c r="AK748" s="74" t="str">
        <f t="shared" si="78"/>
        <v/>
      </c>
      <c r="AL748" s="75"/>
      <c r="AM748" s="76"/>
      <c r="AN748" s="142"/>
      <c r="AO748" s="143"/>
      <c r="AP748" s="144"/>
      <c r="AT748" s="292"/>
      <c r="AU748" s="292"/>
      <c r="AV748" s="305"/>
      <c r="AW748" s="305"/>
      <c r="AX748" s="305"/>
      <c r="AZ748" s="29"/>
      <c r="BA748" s="32"/>
      <c r="BB748" s="32"/>
      <c r="BC748" s="32"/>
      <c r="BD748" s="32"/>
      <c r="BE748" s="32"/>
      <c r="BF748" s="32"/>
      <c r="BG748" s="32"/>
      <c r="BH748" s="32"/>
      <c r="BI748" s="32"/>
    </row>
    <row r="749" spans="5:61" ht="14.1" hidden="1" customHeight="1" x14ac:dyDescent="0.25">
      <c r="E749" s="148"/>
      <c r="F749" s="148"/>
      <c r="G749" s="148"/>
      <c r="H749" s="132"/>
      <c r="I749" s="133"/>
      <c r="J749" s="102"/>
      <c r="K749" s="102"/>
      <c r="L749" s="102"/>
      <c r="M749" s="102"/>
      <c r="N749" s="102"/>
      <c r="O749" s="102"/>
      <c r="P749" s="102"/>
      <c r="Q749" s="102"/>
      <c r="R749" s="171"/>
      <c r="S749" s="171"/>
      <c r="T749" s="171"/>
      <c r="U749" s="165"/>
      <c r="V749" s="166"/>
      <c r="W749" s="149"/>
      <c r="X749" s="150"/>
      <c r="Y749" s="150"/>
      <c r="Z749" s="150"/>
      <c r="AA749" s="151"/>
      <c r="AB749" s="158">
        <v>0</v>
      </c>
      <c r="AC749" s="159"/>
      <c r="AD749" s="159"/>
      <c r="AE749" s="159"/>
      <c r="AF749" s="160"/>
      <c r="AG749" s="54" t="str">
        <f>IF(W749="","",IFERROR(R744*AB749*VLOOKUP(W749,$BA$626:$BD$632,4),0))</f>
        <v/>
      </c>
      <c r="AH749" s="55"/>
      <c r="AI749" s="55"/>
      <c r="AJ749" s="56"/>
      <c r="AK749" s="63" t="str">
        <f t="shared" si="78"/>
        <v/>
      </c>
      <c r="AL749" s="64"/>
      <c r="AM749" s="65"/>
      <c r="AN749" s="142"/>
      <c r="AO749" s="143"/>
      <c r="AP749" s="144"/>
      <c r="AT749" s="292"/>
      <c r="AU749" s="292"/>
      <c r="AV749" s="305"/>
      <c r="AW749" s="305"/>
      <c r="AX749" s="305"/>
      <c r="AZ749" s="29"/>
      <c r="BA749" s="32"/>
      <c r="BB749" s="32"/>
      <c r="BC749" s="32"/>
      <c r="BD749" s="32"/>
      <c r="BE749" s="32"/>
      <c r="BF749" s="32"/>
      <c r="BG749" s="32"/>
      <c r="BH749" s="32"/>
      <c r="BI749" s="32"/>
    </row>
    <row r="750" spans="5:61" ht="14.1" hidden="1" customHeight="1" x14ac:dyDescent="0.25">
      <c r="E750" s="148"/>
      <c r="F750" s="148"/>
      <c r="G750" s="148"/>
      <c r="H750" s="134"/>
      <c r="I750" s="135"/>
      <c r="J750" s="102"/>
      <c r="K750" s="102"/>
      <c r="L750" s="102"/>
      <c r="M750" s="102"/>
      <c r="N750" s="102"/>
      <c r="O750" s="102"/>
      <c r="P750" s="102"/>
      <c r="Q750" s="102"/>
      <c r="R750" s="171"/>
      <c r="S750" s="171"/>
      <c r="T750" s="171"/>
      <c r="U750" s="83"/>
      <c r="V750" s="84"/>
      <c r="W750" s="155"/>
      <c r="X750" s="156"/>
      <c r="Y750" s="156"/>
      <c r="Z750" s="156"/>
      <c r="AA750" s="157"/>
      <c r="AB750" s="161"/>
      <c r="AC750" s="162"/>
      <c r="AD750" s="162"/>
      <c r="AE750" s="162"/>
      <c r="AF750" s="163"/>
      <c r="AG750" s="60" t="str">
        <f t="shared" ref="AG750" si="82">IF(W750="","",IFERROR(R748*AB750*VLOOKUP(W750,$BA$626:$BD$632,4),0))</f>
        <v/>
      </c>
      <c r="AH750" s="61"/>
      <c r="AI750" s="61"/>
      <c r="AJ750" s="62"/>
      <c r="AK750" s="66" t="str">
        <f t="shared" si="78"/>
        <v/>
      </c>
      <c r="AL750" s="67"/>
      <c r="AM750" s="68"/>
      <c r="AN750" s="145"/>
      <c r="AO750" s="146"/>
      <c r="AP750" s="147"/>
      <c r="AT750" s="292"/>
      <c r="AU750" s="292"/>
      <c r="AV750" s="305"/>
      <c r="AW750" s="305"/>
      <c r="AX750" s="305"/>
      <c r="AZ750" s="29"/>
      <c r="BA750" s="32"/>
      <c r="BB750" s="32"/>
      <c r="BC750" s="32"/>
      <c r="BD750" s="32"/>
      <c r="BE750" s="32"/>
      <c r="BF750" s="32"/>
      <c r="BG750" s="32"/>
      <c r="BH750" s="32"/>
      <c r="BI750" s="32"/>
    </row>
    <row r="751" spans="5:61" ht="14.1" hidden="1" customHeight="1" x14ac:dyDescent="0.25">
      <c r="E751" s="148" t="str">
        <f>"7.2.1."&amp;TEXT(AZ751,"0")</f>
        <v>7.2.1.12</v>
      </c>
      <c r="F751" s="148"/>
      <c r="G751" s="148"/>
      <c r="H751" s="130" t="s">
        <v>184</v>
      </c>
      <c r="I751" s="131"/>
      <c r="J751" s="102" t="s">
        <v>185</v>
      </c>
      <c r="K751" s="102"/>
      <c r="L751" s="102"/>
      <c r="M751" s="102"/>
      <c r="N751" s="102"/>
      <c r="O751" s="102"/>
      <c r="P751" s="102"/>
      <c r="Q751" s="102"/>
      <c r="R751" s="171"/>
      <c r="S751" s="171"/>
      <c r="T751" s="171"/>
      <c r="U751" s="81" t="e">
        <f>R751/($AE$370*1000)</f>
        <v>#DIV/0!</v>
      </c>
      <c r="V751" s="82"/>
      <c r="W751" s="149" t="s">
        <v>332</v>
      </c>
      <c r="X751" s="150"/>
      <c r="Y751" s="150"/>
      <c r="Z751" s="150"/>
      <c r="AA751" s="151"/>
      <c r="AB751" s="268">
        <f>IF((1-AB753-AB754)&gt;1,1,1-AB753-AB754)</f>
        <v>1</v>
      </c>
      <c r="AC751" s="269"/>
      <c r="AD751" s="269"/>
      <c r="AE751" s="269"/>
      <c r="AF751" s="270"/>
      <c r="AG751" s="54">
        <f>IF(W751="","",IFERROR(R751*AB751*VLOOKUP(W751,$BA$626:$BD$632,4),0))</f>
        <v>0</v>
      </c>
      <c r="AH751" s="55"/>
      <c r="AI751" s="55"/>
      <c r="AJ751" s="56"/>
      <c r="AK751" s="63" t="str">
        <f t="shared" ref="AK751:AK752" si="83">IFERROR(VLOOKUP(W751,$BA$626:$BC$632,3),"")</f>
        <v>Гкал</v>
      </c>
      <c r="AL751" s="64"/>
      <c r="AM751" s="65"/>
      <c r="AN751" s="139">
        <f>IFERROR(AG751*VLOOKUP(W751,$BA$626:$BC$632,2),0)+IFERROR(AG753*VLOOKUP(W753,$BA$626:$BC$632,2),0)+IFERROR(AG754*VLOOKUP(W754,$BA$626:$BC$632,2),0)</f>
        <v>0</v>
      </c>
      <c r="AO751" s="140"/>
      <c r="AP751" s="141"/>
      <c r="AS751" s="24"/>
      <c r="AT751" s="292"/>
      <c r="AU751" s="292"/>
      <c r="AV751" s="305"/>
      <c r="AW751" s="305"/>
      <c r="AX751" s="305"/>
      <c r="AZ751" s="29">
        <f>AZ518</f>
        <v>12</v>
      </c>
      <c r="BA751" s="32"/>
      <c r="BB751" s="32"/>
      <c r="BC751" s="32"/>
      <c r="BD751" s="32"/>
      <c r="BE751" s="32"/>
      <c r="BF751" s="32"/>
      <c r="BG751" s="32"/>
      <c r="BH751" s="32"/>
      <c r="BI751" s="32"/>
    </row>
    <row r="752" spans="5:61" ht="14.1" hidden="1" customHeight="1" x14ac:dyDescent="0.25">
      <c r="E752" s="148"/>
      <c r="F752" s="148"/>
      <c r="G752" s="148"/>
      <c r="H752" s="132"/>
      <c r="I752" s="133"/>
      <c r="J752" s="102"/>
      <c r="K752" s="102"/>
      <c r="L752" s="102"/>
      <c r="M752" s="102"/>
      <c r="N752" s="102"/>
      <c r="O752" s="102"/>
      <c r="P752" s="102"/>
      <c r="Q752" s="102"/>
      <c r="R752" s="171"/>
      <c r="S752" s="171"/>
      <c r="T752" s="171"/>
      <c r="U752" s="165"/>
      <c r="V752" s="166"/>
      <c r="W752" s="155"/>
      <c r="X752" s="156"/>
      <c r="Y752" s="156"/>
      <c r="Z752" s="156"/>
      <c r="AA752" s="157"/>
      <c r="AB752" s="271">
        <f t="shared" ref="AB752" si="84">1-AB753-AB755</f>
        <v>1</v>
      </c>
      <c r="AC752" s="272"/>
      <c r="AD752" s="272"/>
      <c r="AE752" s="272"/>
      <c r="AF752" s="273"/>
      <c r="AG752" s="60" t="str">
        <f t="shared" ref="AG752" si="85">IF(W752="","",IFERROR(R752*AB752*VLOOKUP(W752,$BA$626:$BD$632,4),0))</f>
        <v/>
      </c>
      <c r="AH752" s="61"/>
      <c r="AI752" s="61"/>
      <c r="AJ752" s="62"/>
      <c r="AK752" s="66" t="str">
        <f t="shared" si="83"/>
        <v/>
      </c>
      <c r="AL752" s="67"/>
      <c r="AM752" s="68"/>
      <c r="AN752" s="142"/>
      <c r="AO752" s="143"/>
      <c r="AP752" s="144"/>
      <c r="AT752" s="292"/>
      <c r="AU752" s="292"/>
      <c r="AV752" s="305"/>
      <c r="AW752" s="305"/>
      <c r="AX752" s="305"/>
      <c r="AZ752" s="29"/>
      <c r="BA752" s="32"/>
      <c r="BB752" s="32"/>
      <c r="BC752" s="32"/>
      <c r="BD752" s="32"/>
      <c r="BE752" s="32"/>
      <c r="BF752" s="32"/>
      <c r="BG752" s="32"/>
      <c r="BH752" s="32"/>
      <c r="BI752" s="32"/>
    </row>
    <row r="753" spans="5:61" ht="14.1" hidden="1" customHeight="1" x14ac:dyDescent="0.25">
      <c r="E753" s="148"/>
      <c r="F753" s="148"/>
      <c r="G753" s="148"/>
      <c r="H753" s="132"/>
      <c r="I753" s="133"/>
      <c r="J753" s="102"/>
      <c r="K753" s="102"/>
      <c r="L753" s="102"/>
      <c r="M753" s="102"/>
      <c r="N753" s="102"/>
      <c r="O753" s="102"/>
      <c r="P753" s="102"/>
      <c r="Q753" s="102"/>
      <c r="R753" s="171"/>
      <c r="S753" s="171"/>
      <c r="T753" s="171"/>
      <c r="U753" s="165"/>
      <c r="V753" s="166"/>
      <c r="W753" s="176" t="s">
        <v>266</v>
      </c>
      <c r="X753" s="177"/>
      <c r="Y753" s="177"/>
      <c r="Z753" s="177"/>
      <c r="AA753" s="178"/>
      <c r="AB753" s="277">
        <v>0</v>
      </c>
      <c r="AC753" s="278"/>
      <c r="AD753" s="278"/>
      <c r="AE753" s="278"/>
      <c r="AF753" s="279"/>
      <c r="AG753" s="95">
        <f>IF(W753="","",IFERROR(R751*AB753*VLOOKUP(W753,$BA$626:$BD$632,4),0))</f>
        <v>0</v>
      </c>
      <c r="AH753" s="96"/>
      <c r="AI753" s="96"/>
      <c r="AJ753" s="97"/>
      <c r="AK753" s="69" t="str">
        <f>IFERROR(VLOOKUP(W753,$BA$626:$BC$632,3),"")</f>
        <v>м³</v>
      </c>
      <c r="AL753" s="70"/>
      <c r="AM753" s="71"/>
      <c r="AN753" s="142"/>
      <c r="AO753" s="143"/>
      <c r="AP753" s="144"/>
      <c r="AT753" s="292"/>
      <c r="AU753" s="292"/>
      <c r="AV753" s="305"/>
      <c r="AW753" s="305"/>
      <c r="AX753" s="305"/>
      <c r="AZ753" s="29"/>
      <c r="BA753" s="32"/>
      <c r="BB753" s="32"/>
      <c r="BC753" s="32"/>
      <c r="BD753" s="32"/>
      <c r="BE753" s="32"/>
      <c r="BF753" s="32"/>
      <c r="BG753" s="32"/>
      <c r="BH753" s="32"/>
      <c r="BI753" s="32"/>
    </row>
    <row r="754" spans="5:61" ht="14.1" hidden="1" customHeight="1" x14ac:dyDescent="0.25">
      <c r="E754" s="148"/>
      <c r="F754" s="148"/>
      <c r="G754" s="148"/>
      <c r="H754" s="132"/>
      <c r="I754" s="133"/>
      <c r="J754" s="102"/>
      <c r="K754" s="102"/>
      <c r="L754" s="102"/>
      <c r="M754" s="102"/>
      <c r="N754" s="102"/>
      <c r="O754" s="102"/>
      <c r="P754" s="102"/>
      <c r="Q754" s="102"/>
      <c r="R754" s="171"/>
      <c r="S754" s="171"/>
      <c r="T754" s="171"/>
      <c r="U754" s="165"/>
      <c r="V754" s="166"/>
      <c r="W754" s="149"/>
      <c r="X754" s="150"/>
      <c r="Y754" s="150"/>
      <c r="Z754" s="150"/>
      <c r="AA754" s="151"/>
      <c r="AB754" s="158">
        <v>0</v>
      </c>
      <c r="AC754" s="159"/>
      <c r="AD754" s="159"/>
      <c r="AE754" s="159"/>
      <c r="AF754" s="160"/>
      <c r="AG754" s="54" t="str">
        <f>IF(W754="","",IFERROR(R751*AB754*VLOOKUP(W754,$BA$626:$BD$632,4),0))</f>
        <v/>
      </c>
      <c r="AH754" s="55"/>
      <c r="AI754" s="55"/>
      <c r="AJ754" s="56"/>
      <c r="AK754" s="63" t="str">
        <f t="shared" ref="AK754:AK755" si="86">IFERROR(VLOOKUP(W754,$BA$626:$BC$632,3),"")</f>
        <v/>
      </c>
      <c r="AL754" s="64"/>
      <c r="AM754" s="65"/>
      <c r="AN754" s="142"/>
      <c r="AO754" s="143"/>
      <c r="AP754" s="144"/>
      <c r="AT754" s="292"/>
      <c r="AU754" s="292"/>
      <c r="AV754" s="305"/>
      <c r="AW754" s="305"/>
      <c r="AX754" s="305"/>
      <c r="AZ754" s="29"/>
      <c r="BA754" s="32"/>
      <c r="BB754" s="32"/>
      <c r="BC754" s="32"/>
      <c r="BD754" s="32"/>
      <c r="BE754" s="32"/>
      <c r="BF754" s="32"/>
      <c r="BG754" s="32"/>
      <c r="BH754" s="32"/>
      <c r="BI754" s="32"/>
    </row>
    <row r="755" spans="5:61" ht="14.1" hidden="1" customHeight="1" x14ac:dyDescent="0.25">
      <c r="E755" s="148"/>
      <c r="F755" s="148"/>
      <c r="G755" s="148"/>
      <c r="H755" s="134"/>
      <c r="I755" s="135"/>
      <c r="J755" s="102"/>
      <c r="K755" s="102"/>
      <c r="L755" s="102"/>
      <c r="M755" s="102"/>
      <c r="N755" s="102"/>
      <c r="O755" s="102"/>
      <c r="P755" s="102"/>
      <c r="Q755" s="102"/>
      <c r="R755" s="171"/>
      <c r="S755" s="171"/>
      <c r="T755" s="171"/>
      <c r="U755" s="83"/>
      <c r="V755" s="84"/>
      <c r="W755" s="155"/>
      <c r="X755" s="156"/>
      <c r="Y755" s="156"/>
      <c r="Z755" s="156"/>
      <c r="AA755" s="157"/>
      <c r="AB755" s="161"/>
      <c r="AC755" s="162"/>
      <c r="AD755" s="162"/>
      <c r="AE755" s="162"/>
      <c r="AF755" s="163"/>
      <c r="AG755" s="60" t="str">
        <f t="shared" ref="AG755" si="87">IF(W755="","",IFERROR(R753*AB755*VLOOKUP(W755,$BA$626:$BD$632,4),0))</f>
        <v/>
      </c>
      <c r="AH755" s="61"/>
      <c r="AI755" s="61"/>
      <c r="AJ755" s="62"/>
      <c r="AK755" s="66" t="str">
        <f t="shared" si="86"/>
        <v/>
      </c>
      <c r="AL755" s="67"/>
      <c r="AM755" s="68"/>
      <c r="AN755" s="145"/>
      <c r="AO755" s="146"/>
      <c r="AP755" s="147"/>
      <c r="AT755" s="292"/>
      <c r="AU755" s="292"/>
      <c r="AV755" s="305"/>
      <c r="AW755" s="305"/>
      <c r="AX755" s="305"/>
      <c r="AZ755" s="29"/>
      <c r="BA755" s="32"/>
      <c r="BB755" s="32"/>
      <c r="BC755" s="32"/>
      <c r="BD755" s="32"/>
      <c r="BE755" s="32"/>
      <c r="BF755" s="32"/>
      <c r="BG755" s="32"/>
      <c r="BH755" s="32"/>
      <c r="BI755" s="32"/>
    </row>
    <row r="756" spans="5:61" ht="14.1" hidden="1" customHeight="1" x14ac:dyDescent="0.25">
      <c r="E756" s="148" t="str">
        <f>"7.2.1."&amp;TEXT(AZ756,"0")</f>
        <v>7.2.1.13</v>
      </c>
      <c r="F756" s="148"/>
      <c r="G756" s="148"/>
      <c r="H756" s="130" t="s">
        <v>186</v>
      </c>
      <c r="I756" s="131"/>
      <c r="J756" s="102" t="s">
        <v>172</v>
      </c>
      <c r="K756" s="102"/>
      <c r="L756" s="102"/>
      <c r="M756" s="102"/>
      <c r="N756" s="102"/>
      <c r="O756" s="102"/>
      <c r="P756" s="102"/>
      <c r="Q756" s="102"/>
      <c r="R756" s="171"/>
      <c r="S756" s="171"/>
      <c r="T756" s="171"/>
      <c r="U756" s="81" t="e">
        <f>R756/($AE$370*1000)</f>
        <v>#DIV/0!</v>
      </c>
      <c r="V756" s="82"/>
      <c r="W756" s="176" t="s">
        <v>332</v>
      </c>
      <c r="X756" s="177"/>
      <c r="Y756" s="177"/>
      <c r="Z756" s="177"/>
      <c r="AA756" s="178"/>
      <c r="AB756" s="179">
        <f>IF((1-AB757-AB758)&gt;1,1,1-AB757-AB758)</f>
        <v>1</v>
      </c>
      <c r="AC756" s="180"/>
      <c r="AD756" s="180"/>
      <c r="AE756" s="180"/>
      <c r="AF756" s="181"/>
      <c r="AG756" s="95">
        <f>IF(W756="","",IFERROR(R756*AB756*VLOOKUP(W756,$BA$626:$BD$632,4),0))</f>
        <v>0</v>
      </c>
      <c r="AH756" s="96"/>
      <c r="AI756" s="96"/>
      <c r="AJ756" s="97"/>
      <c r="AK756" s="69" t="str">
        <f>IFERROR(VLOOKUP(W756,$BA$626:$BC$632,3),"")</f>
        <v>Гкал</v>
      </c>
      <c r="AL756" s="70"/>
      <c r="AM756" s="71"/>
      <c r="AN756" s="139">
        <f>IFERROR(AG756*VLOOKUP(W756,$BA$626:$BC$632,2),0)+IFERROR(AG757*VLOOKUP(W757,$BA$626:$BC$632,2),0)+IFERROR(AG758*VLOOKUP(W758,$BA$626:$BC$632,2),0)</f>
        <v>0</v>
      </c>
      <c r="AO756" s="140"/>
      <c r="AP756" s="141"/>
      <c r="AS756" s="24"/>
      <c r="AT756" s="292"/>
      <c r="AU756" s="292"/>
      <c r="AV756" s="305"/>
      <c r="AW756" s="305"/>
      <c r="AX756" s="305"/>
      <c r="AZ756" s="29">
        <f>AZ522</f>
        <v>13</v>
      </c>
      <c r="BA756" s="32"/>
      <c r="BB756" s="32"/>
      <c r="BC756" s="32"/>
      <c r="BD756" s="32"/>
      <c r="BE756" s="32"/>
      <c r="BF756" s="32"/>
      <c r="BG756" s="32"/>
      <c r="BH756" s="32"/>
      <c r="BI756" s="32"/>
    </row>
    <row r="757" spans="5:61" ht="14.1" hidden="1" customHeight="1" x14ac:dyDescent="0.25">
      <c r="E757" s="148"/>
      <c r="F757" s="148"/>
      <c r="G757" s="148"/>
      <c r="H757" s="132"/>
      <c r="I757" s="133"/>
      <c r="J757" s="102"/>
      <c r="K757" s="102"/>
      <c r="L757" s="102"/>
      <c r="M757" s="102"/>
      <c r="N757" s="102"/>
      <c r="O757" s="102"/>
      <c r="P757" s="102"/>
      <c r="Q757" s="102"/>
      <c r="R757" s="171"/>
      <c r="S757" s="171"/>
      <c r="T757" s="171"/>
      <c r="U757" s="165"/>
      <c r="V757" s="166"/>
      <c r="W757" s="176" t="s">
        <v>266</v>
      </c>
      <c r="X757" s="177"/>
      <c r="Y757" s="177"/>
      <c r="Z757" s="177"/>
      <c r="AA757" s="178"/>
      <c r="AB757" s="277">
        <v>0</v>
      </c>
      <c r="AC757" s="278"/>
      <c r="AD757" s="278"/>
      <c r="AE757" s="278"/>
      <c r="AF757" s="279"/>
      <c r="AG757" s="95">
        <f>IF(W757="","",IFERROR(R756*AB757*VLOOKUP(W757,$BA$626:$BD$632,4),0))</f>
        <v>0</v>
      </c>
      <c r="AH757" s="96"/>
      <c r="AI757" s="96"/>
      <c r="AJ757" s="97"/>
      <c r="AK757" s="69" t="str">
        <f>IFERROR(VLOOKUP(W757,$BA$626:$BC$632,3),"")</f>
        <v>м³</v>
      </c>
      <c r="AL757" s="70"/>
      <c r="AM757" s="71"/>
      <c r="AN757" s="142"/>
      <c r="AO757" s="143"/>
      <c r="AP757" s="144"/>
      <c r="AT757" s="292"/>
      <c r="AU757" s="292"/>
      <c r="AV757" s="305"/>
      <c r="AW757" s="305"/>
      <c r="AX757" s="305"/>
      <c r="AZ757" s="29"/>
      <c r="BA757" s="32"/>
      <c r="BB757" s="32"/>
      <c r="BC757" s="32"/>
      <c r="BD757" s="32"/>
      <c r="BE757" s="32"/>
      <c r="BF757" s="32"/>
      <c r="BG757" s="32"/>
      <c r="BH757" s="32"/>
      <c r="BI757" s="32"/>
    </row>
    <row r="758" spans="5:61" ht="14.1" hidden="1" customHeight="1" x14ac:dyDescent="0.25">
      <c r="E758" s="148"/>
      <c r="F758" s="148"/>
      <c r="G758" s="148"/>
      <c r="H758" s="134"/>
      <c r="I758" s="135"/>
      <c r="J758" s="102"/>
      <c r="K758" s="102"/>
      <c r="L758" s="102"/>
      <c r="M758" s="102"/>
      <c r="N758" s="102"/>
      <c r="O758" s="102"/>
      <c r="P758" s="102"/>
      <c r="Q758" s="102"/>
      <c r="R758" s="171"/>
      <c r="S758" s="171"/>
      <c r="T758" s="171"/>
      <c r="U758" s="165"/>
      <c r="V758" s="166"/>
      <c r="W758" s="176"/>
      <c r="X758" s="177"/>
      <c r="Y758" s="177"/>
      <c r="Z758" s="177"/>
      <c r="AA758" s="178"/>
      <c r="AB758" s="277">
        <v>0</v>
      </c>
      <c r="AC758" s="278"/>
      <c r="AD758" s="278"/>
      <c r="AE758" s="278"/>
      <c r="AF758" s="279"/>
      <c r="AG758" s="95" t="str">
        <f>IF(W758="","",IFERROR(R756*AB758*VLOOKUP(W758,$BA$626:$BD$632,4),0))</f>
        <v/>
      </c>
      <c r="AH758" s="96"/>
      <c r="AI758" s="96"/>
      <c r="AJ758" s="97"/>
      <c r="AK758" s="69" t="str">
        <f>IFERROR(VLOOKUP(W758,$BA$626:$BC$632,3),"")</f>
        <v/>
      </c>
      <c r="AL758" s="70"/>
      <c r="AM758" s="71"/>
      <c r="AN758" s="145"/>
      <c r="AO758" s="146"/>
      <c r="AP758" s="147"/>
      <c r="AT758" s="292"/>
      <c r="AU758" s="292"/>
      <c r="AV758" s="305"/>
      <c r="AW758" s="305"/>
      <c r="AX758" s="305"/>
      <c r="AZ758" s="29"/>
      <c r="BA758" s="32"/>
      <c r="BB758" s="32"/>
      <c r="BC758" s="32"/>
      <c r="BD758" s="32"/>
      <c r="BE758" s="32"/>
      <c r="BF758" s="32"/>
      <c r="BG758" s="32"/>
      <c r="BH758" s="32"/>
      <c r="BI758" s="32"/>
    </row>
    <row r="759" spans="5:61" ht="14.1" hidden="1" customHeight="1" x14ac:dyDescent="0.25">
      <c r="E759" s="148" t="str">
        <f>"7.2.1."&amp;TEXT(AZ759,"0")</f>
        <v>7.2.1.14</v>
      </c>
      <c r="F759" s="148"/>
      <c r="G759" s="148"/>
      <c r="H759" s="130" t="s">
        <v>187</v>
      </c>
      <c r="I759" s="131"/>
      <c r="J759" s="102" t="s">
        <v>179</v>
      </c>
      <c r="K759" s="102"/>
      <c r="L759" s="102"/>
      <c r="M759" s="102"/>
      <c r="N759" s="102"/>
      <c r="O759" s="102"/>
      <c r="P759" s="102"/>
      <c r="Q759" s="102"/>
      <c r="R759" s="171"/>
      <c r="S759" s="171"/>
      <c r="T759" s="171"/>
      <c r="U759" s="81" t="e">
        <f>R759/($AE$370*1000)</f>
        <v>#DIV/0!</v>
      </c>
      <c r="V759" s="82"/>
      <c r="W759" s="149" t="s">
        <v>332</v>
      </c>
      <c r="X759" s="150"/>
      <c r="Y759" s="150"/>
      <c r="Z759" s="150"/>
      <c r="AA759" s="151"/>
      <c r="AB759" s="268">
        <f>IF((1-AB762-AB765)&gt;1,1,1-AB762-AB765)</f>
        <v>1</v>
      </c>
      <c r="AC759" s="269"/>
      <c r="AD759" s="269"/>
      <c r="AE759" s="269"/>
      <c r="AF759" s="270"/>
      <c r="AG759" s="54">
        <f>IF(W759="","",IFERROR(R759*AB759*VLOOKUP(W759,$BA$626:$BD$632,4),0))</f>
        <v>0</v>
      </c>
      <c r="AH759" s="55"/>
      <c r="AI759" s="55"/>
      <c r="AJ759" s="56"/>
      <c r="AK759" s="63" t="str">
        <f t="shared" ref="AK759:AK767" si="88">IFERROR(VLOOKUP(W759,$BA$626:$BC$632,3),"")</f>
        <v>Гкал</v>
      </c>
      <c r="AL759" s="64"/>
      <c r="AM759" s="65"/>
      <c r="AN759" s="139">
        <f>IFERROR(AG759*VLOOKUP(W759,$BA$626:$BC$632,2),0)+IFERROR(AG762*VLOOKUP(W762,$BA$626:$BC$632,2),0)+IFERROR(AG765*VLOOKUP(W765,$BA$626:$BC$632,2),0)</f>
        <v>0</v>
      </c>
      <c r="AO759" s="140"/>
      <c r="AP759" s="141"/>
      <c r="AS759" s="24"/>
      <c r="AT759" s="292"/>
      <c r="AU759" s="292"/>
      <c r="AV759" s="305"/>
      <c r="AW759" s="305"/>
      <c r="AX759" s="305"/>
      <c r="AZ759" s="29">
        <f>AZ524</f>
        <v>14</v>
      </c>
      <c r="BA759" s="32"/>
      <c r="BB759" s="32"/>
      <c r="BC759" s="32"/>
      <c r="BD759" s="32"/>
      <c r="BE759" s="32"/>
      <c r="BF759" s="32"/>
      <c r="BG759" s="32"/>
      <c r="BH759" s="32"/>
      <c r="BI759" s="32"/>
    </row>
    <row r="760" spans="5:61" ht="14.1" hidden="1" customHeight="1" x14ac:dyDescent="0.25">
      <c r="E760" s="148"/>
      <c r="F760" s="148"/>
      <c r="G760" s="148"/>
      <c r="H760" s="132"/>
      <c r="I760" s="133"/>
      <c r="J760" s="102"/>
      <c r="K760" s="102"/>
      <c r="L760" s="102"/>
      <c r="M760" s="102"/>
      <c r="N760" s="102"/>
      <c r="O760" s="102"/>
      <c r="P760" s="102"/>
      <c r="Q760" s="102"/>
      <c r="R760" s="171"/>
      <c r="S760" s="171"/>
      <c r="T760" s="171"/>
      <c r="U760" s="165"/>
      <c r="V760" s="166"/>
      <c r="W760" s="152"/>
      <c r="X760" s="153"/>
      <c r="Y760" s="153"/>
      <c r="Z760" s="153"/>
      <c r="AA760" s="154"/>
      <c r="AB760" s="280">
        <f t="shared" ref="AB760:AB761" si="89">1-AB761-AB763</f>
        <v>0</v>
      </c>
      <c r="AC760" s="281"/>
      <c r="AD760" s="281"/>
      <c r="AE760" s="281"/>
      <c r="AF760" s="282"/>
      <c r="AG760" s="57" t="str">
        <f t="shared" ref="AG760:AG761" si="90">IF(W760="","",IFERROR(R760*AB760*VLOOKUP(W760,$BA$626:$BD$632,4),0))</f>
        <v/>
      </c>
      <c r="AH760" s="58"/>
      <c r="AI760" s="58"/>
      <c r="AJ760" s="59"/>
      <c r="AK760" s="74" t="str">
        <f t="shared" si="88"/>
        <v/>
      </c>
      <c r="AL760" s="75"/>
      <c r="AM760" s="76"/>
      <c r="AN760" s="142"/>
      <c r="AO760" s="143"/>
      <c r="AP760" s="144"/>
      <c r="AT760" s="292"/>
      <c r="AU760" s="292"/>
      <c r="AV760" s="305"/>
      <c r="AW760" s="305"/>
      <c r="AX760" s="305"/>
      <c r="AZ760" s="29"/>
      <c r="BA760" s="32"/>
      <c r="BB760" s="32"/>
      <c r="BC760" s="32"/>
      <c r="BD760" s="32"/>
      <c r="BE760" s="32"/>
      <c r="BF760" s="32"/>
      <c r="BG760" s="32"/>
      <c r="BH760" s="32"/>
      <c r="BI760" s="32"/>
    </row>
    <row r="761" spans="5:61" ht="14.1" hidden="1" customHeight="1" x14ac:dyDescent="0.25">
      <c r="E761" s="148"/>
      <c r="F761" s="148"/>
      <c r="G761" s="148"/>
      <c r="H761" s="132"/>
      <c r="I761" s="133"/>
      <c r="J761" s="102"/>
      <c r="K761" s="102"/>
      <c r="L761" s="102"/>
      <c r="M761" s="102"/>
      <c r="N761" s="102"/>
      <c r="O761" s="102"/>
      <c r="P761" s="102"/>
      <c r="Q761" s="102"/>
      <c r="R761" s="171"/>
      <c r="S761" s="171"/>
      <c r="T761" s="171"/>
      <c r="U761" s="165"/>
      <c r="V761" s="166"/>
      <c r="W761" s="155"/>
      <c r="X761" s="156"/>
      <c r="Y761" s="156"/>
      <c r="Z761" s="156"/>
      <c r="AA761" s="157"/>
      <c r="AB761" s="271">
        <f t="shared" si="89"/>
        <v>1</v>
      </c>
      <c r="AC761" s="272"/>
      <c r="AD761" s="272"/>
      <c r="AE761" s="272"/>
      <c r="AF761" s="273"/>
      <c r="AG761" s="60" t="str">
        <f t="shared" si="90"/>
        <v/>
      </c>
      <c r="AH761" s="61"/>
      <c r="AI761" s="61"/>
      <c r="AJ761" s="62"/>
      <c r="AK761" s="74" t="str">
        <f t="shared" si="88"/>
        <v/>
      </c>
      <c r="AL761" s="75"/>
      <c r="AM761" s="76"/>
      <c r="AN761" s="142"/>
      <c r="AO761" s="143"/>
      <c r="AP761" s="144"/>
      <c r="AT761" s="292"/>
      <c r="AU761" s="292"/>
      <c r="AV761" s="305"/>
      <c r="AW761" s="305"/>
      <c r="AX761" s="305"/>
      <c r="AZ761" s="29"/>
      <c r="BA761" s="32"/>
      <c r="BB761" s="32"/>
      <c r="BC761" s="32"/>
      <c r="BD761" s="32"/>
      <c r="BE761" s="32"/>
      <c r="BF761" s="32"/>
      <c r="BG761" s="32"/>
      <c r="BH761" s="32"/>
      <c r="BI761" s="32"/>
    </row>
    <row r="762" spans="5:61" ht="14.1" hidden="1" customHeight="1" x14ac:dyDescent="0.25">
      <c r="E762" s="148"/>
      <c r="F762" s="148"/>
      <c r="G762" s="148"/>
      <c r="H762" s="132"/>
      <c r="I762" s="133"/>
      <c r="J762" s="102"/>
      <c r="K762" s="102"/>
      <c r="L762" s="102"/>
      <c r="M762" s="102"/>
      <c r="N762" s="102"/>
      <c r="O762" s="102"/>
      <c r="P762" s="102"/>
      <c r="Q762" s="102"/>
      <c r="R762" s="171"/>
      <c r="S762" s="171"/>
      <c r="T762" s="171"/>
      <c r="U762" s="165"/>
      <c r="V762" s="166"/>
      <c r="W762" s="149" t="s">
        <v>266</v>
      </c>
      <c r="X762" s="150"/>
      <c r="Y762" s="150"/>
      <c r="Z762" s="150"/>
      <c r="AA762" s="151"/>
      <c r="AB762" s="158">
        <v>0</v>
      </c>
      <c r="AC762" s="159"/>
      <c r="AD762" s="159"/>
      <c r="AE762" s="159"/>
      <c r="AF762" s="160"/>
      <c r="AG762" s="54">
        <f>IF(W762="","",IFERROR(R759*AB762*VLOOKUP(W762,$BA$626:$BD$632,4),0))</f>
        <v>0</v>
      </c>
      <c r="AH762" s="55"/>
      <c r="AI762" s="55"/>
      <c r="AJ762" s="56"/>
      <c r="AK762" s="63" t="str">
        <f t="shared" si="88"/>
        <v>м³</v>
      </c>
      <c r="AL762" s="64"/>
      <c r="AM762" s="65"/>
      <c r="AN762" s="142"/>
      <c r="AO762" s="143"/>
      <c r="AP762" s="144"/>
      <c r="AT762" s="292"/>
      <c r="AU762" s="292"/>
      <c r="AV762" s="305"/>
      <c r="AW762" s="305"/>
      <c r="AX762" s="305"/>
      <c r="AZ762" s="29"/>
      <c r="BA762" s="32"/>
      <c r="BB762" s="32"/>
      <c r="BC762" s="32"/>
      <c r="BD762" s="32"/>
      <c r="BE762" s="32"/>
      <c r="BF762" s="32"/>
      <c r="BG762" s="32"/>
      <c r="BH762" s="32"/>
      <c r="BI762" s="32"/>
    </row>
    <row r="763" spans="5:61" ht="14.1" hidden="1" customHeight="1" x14ac:dyDescent="0.25">
      <c r="E763" s="148"/>
      <c r="F763" s="148"/>
      <c r="G763" s="148"/>
      <c r="H763" s="132"/>
      <c r="I763" s="133"/>
      <c r="J763" s="102"/>
      <c r="K763" s="102"/>
      <c r="L763" s="102"/>
      <c r="M763" s="102"/>
      <c r="N763" s="102"/>
      <c r="O763" s="102"/>
      <c r="P763" s="102"/>
      <c r="Q763" s="102"/>
      <c r="R763" s="171"/>
      <c r="S763" s="171"/>
      <c r="T763" s="171"/>
      <c r="U763" s="165"/>
      <c r="V763" s="166"/>
      <c r="W763" s="152"/>
      <c r="X763" s="153"/>
      <c r="Y763" s="153"/>
      <c r="Z763" s="153"/>
      <c r="AA763" s="154"/>
      <c r="AB763" s="274"/>
      <c r="AC763" s="275"/>
      <c r="AD763" s="275"/>
      <c r="AE763" s="275"/>
      <c r="AF763" s="276"/>
      <c r="AG763" s="57" t="str">
        <f t="shared" ref="AG763:AG764" si="91">IF(W763="","",IFERROR(R762*AB763*VLOOKUP(W763,$BA$626:$BD$632,4),0))</f>
        <v/>
      </c>
      <c r="AH763" s="58"/>
      <c r="AI763" s="58"/>
      <c r="AJ763" s="59"/>
      <c r="AK763" s="74" t="str">
        <f t="shared" si="88"/>
        <v/>
      </c>
      <c r="AL763" s="75"/>
      <c r="AM763" s="76"/>
      <c r="AN763" s="142"/>
      <c r="AO763" s="143"/>
      <c r="AP763" s="144"/>
      <c r="AT763" s="292"/>
      <c r="AU763" s="292"/>
      <c r="AV763" s="305"/>
      <c r="AW763" s="305"/>
      <c r="AX763" s="305"/>
      <c r="AZ763" s="29"/>
      <c r="BA763" s="32"/>
      <c r="BB763" s="32"/>
      <c r="BC763" s="32"/>
      <c r="BD763" s="32"/>
      <c r="BE763" s="32"/>
      <c r="BF763" s="32"/>
      <c r="BG763" s="32"/>
      <c r="BH763" s="32"/>
      <c r="BI763" s="32"/>
    </row>
    <row r="764" spans="5:61" ht="14.1" hidden="1" customHeight="1" x14ac:dyDescent="0.25">
      <c r="E764" s="148"/>
      <c r="F764" s="148"/>
      <c r="G764" s="148"/>
      <c r="H764" s="132"/>
      <c r="I764" s="133"/>
      <c r="J764" s="102"/>
      <c r="K764" s="102"/>
      <c r="L764" s="102"/>
      <c r="M764" s="102"/>
      <c r="N764" s="102"/>
      <c r="O764" s="102"/>
      <c r="P764" s="102"/>
      <c r="Q764" s="102"/>
      <c r="R764" s="171"/>
      <c r="S764" s="171"/>
      <c r="T764" s="171"/>
      <c r="U764" s="165"/>
      <c r="V764" s="166"/>
      <c r="W764" s="155"/>
      <c r="X764" s="156"/>
      <c r="Y764" s="156"/>
      <c r="Z764" s="156"/>
      <c r="AA764" s="157"/>
      <c r="AB764" s="161"/>
      <c r="AC764" s="162"/>
      <c r="AD764" s="162"/>
      <c r="AE764" s="162"/>
      <c r="AF764" s="163"/>
      <c r="AG764" s="60" t="str">
        <f t="shared" si="91"/>
        <v/>
      </c>
      <c r="AH764" s="61"/>
      <c r="AI764" s="61"/>
      <c r="AJ764" s="62"/>
      <c r="AK764" s="74" t="str">
        <f t="shared" si="88"/>
        <v/>
      </c>
      <c r="AL764" s="75"/>
      <c r="AM764" s="76"/>
      <c r="AN764" s="142"/>
      <c r="AO764" s="143"/>
      <c r="AP764" s="144"/>
      <c r="AT764" s="292"/>
      <c r="AU764" s="292"/>
      <c r="AV764" s="305"/>
      <c r="AW764" s="305"/>
      <c r="AX764" s="305"/>
      <c r="AZ764" s="29"/>
      <c r="BA764" s="32"/>
      <c r="BB764" s="32"/>
      <c r="BC764" s="32"/>
      <c r="BD764" s="32"/>
      <c r="BE764" s="32"/>
      <c r="BF764" s="32"/>
      <c r="BG764" s="32"/>
      <c r="BH764" s="32"/>
      <c r="BI764" s="32"/>
    </row>
    <row r="765" spans="5:61" ht="14.1" hidden="1" customHeight="1" x14ac:dyDescent="0.25">
      <c r="E765" s="148"/>
      <c r="F765" s="148"/>
      <c r="G765" s="148"/>
      <c r="H765" s="132"/>
      <c r="I765" s="133"/>
      <c r="J765" s="102"/>
      <c r="K765" s="102"/>
      <c r="L765" s="102"/>
      <c r="M765" s="102"/>
      <c r="N765" s="102"/>
      <c r="O765" s="102"/>
      <c r="P765" s="102"/>
      <c r="Q765" s="102"/>
      <c r="R765" s="171"/>
      <c r="S765" s="171"/>
      <c r="T765" s="171"/>
      <c r="U765" s="165"/>
      <c r="V765" s="166"/>
      <c r="W765" s="149"/>
      <c r="X765" s="150"/>
      <c r="Y765" s="150"/>
      <c r="Z765" s="150"/>
      <c r="AA765" s="151"/>
      <c r="AB765" s="158">
        <v>0</v>
      </c>
      <c r="AC765" s="159"/>
      <c r="AD765" s="159"/>
      <c r="AE765" s="159"/>
      <c r="AF765" s="160"/>
      <c r="AG765" s="54" t="str">
        <f>IF(W765="","",IFERROR(R759*AB765*VLOOKUP(W765,$BA$626:$BD$632,4),0))</f>
        <v/>
      </c>
      <c r="AH765" s="55"/>
      <c r="AI765" s="55"/>
      <c r="AJ765" s="56"/>
      <c r="AK765" s="63" t="str">
        <f t="shared" si="88"/>
        <v/>
      </c>
      <c r="AL765" s="64"/>
      <c r="AM765" s="65"/>
      <c r="AN765" s="142"/>
      <c r="AO765" s="143"/>
      <c r="AP765" s="144"/>
      <c r="AT765" s="292"/>
      <c r="AU765" s="292"/>
      <c r="AV765" s="305"/>
      <c r="AW765" s="305"/>
      <c r="AX765" s="305"/>
      <c r="AZ765" s="29"/>
      <c r="BA765" s="32"/>
      <c r="BB765" s="32"/>
      <c r="BC765" s="32"/>
      <c r="BD765" s="32"/>
      <c r="BE765" s="32"/>
      <c r="BF765" s="32"/>
      <c r="BG765" s="32"/>
      <c r="BH765" s="32"/>
      <c r="BI765" s="32"/>
    </row>
    <row r="766" spans="5:61" ht="14.1" hidden="1" customHeight="1" x14ac:dyDescent="0.25">
      <c r="E766" s="148"/>
      <c r="F766" s="148"/>
      <c r="G766" s="148"/>
      <c r="H766" s="132"/>
      <c r="I766" s="133"/>
      <c r="J766" s="102"/>
      <c r="K766" s="102"/>
      <c r="L766" s="102"/>
      <c r="M766" s="102"/>
      <c r="N766" s="102"/>
      <c r="O766" s="102"/>
      <c r="P766" s="102"/>
      <c r="Q766" s="102"/>
      <c r="R766" s="171"/>
      <c r="S766" s="171"/>
      <c r="T766" s="171"/>
      <c r="U766" s="165"/>
      <c r="V766" s="166"/>
      <c r="W766" s="152"/>
      <c r="X766" s="153"/>
      <c r="Y766" s="153"/>
      <c r="Z766" s="153"/>
      <c r="AA766" s="154"/>
      <c r="AB766" s="274"/>
      <c r="AC766" s="275"/>
      <c r="AD766" s="275"/>
      <c r="AE766" s="275"/>
      <c r="AF766" s="276"/>
      <c r="AG766" s="57" t="str">
        <f t="shared" ref="AG766:AG767" si="92">IF(W766="","",IFERROR(R764*AB766*VLOOKUP(W766,$BA$626:$BD$632,4),0))</f>
        <v/>
      </c>
      <c r="AH766" s="58"/>
      <c r="AI766" s="58"/>
      <c r="AJ766" s="59"/>
      <c r="AK766" s="74" t="str">
        <f t="shared" si="88"/>
        <v/>
      </c>
      <c r="AL766" s="75"/>
      <c r="AM766" s="76"/>
      <c r="AN766" s="142"/>
      <c r="AO766" s="143"/>
      <c r="AP766" s="144"/>
      <c r="AT766" s="292"/>
      <c r="AU766" s="292"/>
      <c r="AV766" s="305"/>
      <c r="AW766" s="305"/>
      <c r="AX766" s="305"/>
      <c r="AZ766" s="29"/>
      <c r="BA766" s="32"/>
      <c r="BB766" s="32"/>
      <c r="BC766" s="32"/>
      <c r="BD766" s="32"/>
      <c r="BE766" s="32"/>
      <c r="BF766" s="32"/>
      <c r="BG766" s="32"/>
      <c r="BH766" s="32"/>
      <c r="BI766" s="32"/>
    </row>
    <row r="767" spans="5:61" ht="14.1" hidden="1" customHeight="1" x14ac:dyDescent="0.25">
      <c r="E767" s="148"/>
      <c r="F767" s="148"/>
      <c r="G767" s="148"/>
      <c r="H767" s="134"/>
      <c r="I767" s="135"/>
      <c r="J767" s="102"/>
      <c r="K767" s="102"/>
      <c r="L767" s="102"/>
      <c r="M767" s="102"/>
      <c r="N767" s="102"/>
      <c r="O767" s="102"/>
      <c r="P767" s="102"/>
      <c r="Q767" s="102"/>
      <c r="R767" s="171"/>
      <c r="S767" s="171"/>
      <c r="T767" s="171"/>
      <c r="U767" s="165"/>
      <c r="V767" s="166"/>
      <c r="W767" s="155"/>
      <c r="X767" s="156"/>
      <c r="Y767" s="156"/>
      <c r="Z767" s="156"/>
      <c r="AA767" s="157"/>
      <c r="AB767" s="161"/>
      <c r="AC767" s="162"/>
      <c r="AD767" s="162"/>
      <c r="AE767" s="162"/>
      <c r="AF767" s="163"/>
      <c r="AG767" s="60" t="str">
        <f t="shared" si="92"/>
        <v/>
      </c>
      <c r="AH767" s="61"/>
      <c r="AI767" s="61"/>
      <c r="AJ767" s="62"/>
      <c r="AK767" s="74" t="str">
        <f t="shared" si="88"/>
        <v/>
      </c>
      <c r="AL767" s="75"/>
      <c r="AM767" s="76"/>
      <c r="AN767" s="145"/>
      <c r="AO767" s="146"/>
      <c r="AP767" s="147"/>
      <c r="AT767" s="292"/>
      <c r="AU767" s="292"/>
      <c r="AV767" s="305"/>
      <c r="AW767" s="305"/>
      <c r="AX767" s="305"/>
      <c r="AZ767" s="29"/>
      <c r="BA767" s="32"/>
      <c r="BB767" s="32"/>
      <c r="BC767" s="32"/>
      <c r="BD767" s="32"/>
      <c r="BE767" s="32"/>
      <c r="BF767" s="32"/>
      <c r="BG767" s="32"/>
      <c r="BH767" s="32"/>
      <c r="BI767" s="32"/>
    </row>
    <row r="768" spans="5:61" ht="14.1" hidden="1" customHeight="1" x14ac:dyDescent="0.25">
      <c r="E768" s="148" t="str">
        <f>"7.2.1."&amp;TEXT(AZ768,"0")</f>
        <v>7.2.1.15</v>
      </c>
      <c r="F768" s="148"/>
      <c r="G768" s="148"/>
      <c r="H768" s="130" t="s">
        <v>188</v>
      </c>
      <c r="I768" s="131"/>
      <c r="J768" s="102" t="s">
        <v>189</v>
      </c>
      <c r="K768" s="102"/>
      <c r="L768" s="102"/>
      <c r="M768" s="102"/>
      <c r="N768" s="102"/>
      <c r="O768" s="102"/>
      <c r="P768" s="102"/>
      <c r="Q768" s="102"/>
      <c r="R768" s="283"/>
      <c r="S768" s="284"/>
      <c r="T768" s="285"/>
      <c r="U768" s="81" t="e">
        <f>R768/($AE$370*1000)</f>
        <v>#DIV/0!</v>
      </c>
      <c r="V768" s="82"/>
      <c r="W768" s="149" t="s">
        <v>332</v>
      </c>
      <c r="X768" s="150"/>
      <c r="Y768" s="150"/>
      <c r="Z768" s="150"/>
      <c r="AA768" s="151"/>
      <c r="AB768" s="268">
        <f>IF((1-AB770-AB773)&gt;1,1,1-AB770-AB773)</f>
        <v>1</v>
      </c>
      <c r="AC768" s="269"/>
      <c r="AD768" s="269"/>
      <c r="AE768" s="269"/>
      <c r="AF768" s="270"/>
      <c r="AG768" s="54">
        <f>IF(W768="","",IFERROR(R768*AB768*VLOOKUP(W768,$BA$626:$BD$632,4),0))</f>
        <v>0</v>
      </c>
      <c r="AH768" s="55"/>
      <c r="AI768" s="55"/>
      <c r="AJ768" s="56"/>
      <c r="AK768" s="63" t="str">
        <f t="shared" ref="AK768:AK774" si="93">IFERROR(VLOOKUP(W768,$BA$626:$BC$632,3),"")</f>
        <v>Гкал</v>
      </c>
      <c r="AL768" s="64"/>
      <c r="AM768" s="65"/>
      <c r="AN768" s="139">
        <f>IFERROR(AG768*VLOOKUP(W768,$BA$626:$BC$632,2),0)+IFERROR(AG770*VLOOKUP(W770,$BA$626:$BC$632,2),0)+IFERROR(AG773*VLOOKUP(W773,$BA$626:$BC$632,2),0)</f>
        <v>0</v>
      </c>
      <c r="AO768" s="140"/>
      <c r="AP768" s="141"/>
      <c r="AS768" s="24"/>
      <c r="AT768" s="292"/>
      <c r="AU768" s="292"/>
      <c r="AV768" s="305"/>
      <c r="AW768" s="305"/>
      <c r="AX768" s="305"/>
      <c r="AZ768" s="29">
        <f>AZ532</f>
        <v>15</v>
      </c>
      <c r="BA768" s="32"/>
      <c r="BB768" s="32"/>
      <c r="BC768" s="32"/>
      <c r="BD768" s="32"/>
      <c r="BE768" s="32"/>
      <c r="BF768" s="32"/>
      <c r="BG768" s="32"/>
      <c r="BH768" s="32"/>
      <c r="BI768" s="32"/>
    </row>
    <row r="769" spans="5:61" ht="14.1" hidden="1" customHeight="1" x14ac:dyDescent="0.25">
      <c r="E769" s="148"/>
      <c r="F769" s="148"/>
      <c r="G769" s="148"/>
      <c r="H769" s="132"/>
      <c r="I769" s="133"/>
      <c r="J769" s="102"/>
      <c r="K769" s="102"/>
      <c r="L769" s="102"/>
      <c r="M769" s="102"/>
      <c r="N769" s="102"/>
      <c r="O769" s="102"/>
      <c r="P769" s="102"/>
      <c r="Q769" s="102"/>
      <c r="R769" s="286"/>
      <c r="S769" s="287"/>
      <c r="T769" s="288"/>
      <c r="U769" s="165"/>
      <c r="V769" s="166"/>
      <c r="W769" s="155"/>
      <c r="X769" s="156"/>
      <c r="Y769" s="156"/>
      <c r="Z769" s="156"/>
      <c r="AA769" s="157"/>
      <c r="AB769" s="271">
        <f t="shared" ref="AB769" si="94">1-AB770-AB772</f>
        <v>1</v>
      </c>
      <c r="AC769" s="272"/>
      <c r="AD769" s="272"/>
      <c r="AE769" s="272"/>
      <c r="AF769" s="273"/>
      <c r="AG769" s="60" t="str">
        <f t="shared" ref="AG769" si="95">IF(W769="","",IFERROR(R769*AB769*VLOOKUP(W769,$BA$626:$BD$632,4),0))</f>
        <v/>
      </c>
      <c r="AH769" s="61"/>
      <c r="AI769" s="61"/>
      <c r="AJ769" s="62"/>
      <c r="AK769" s="66" t="str">
        <f t="shared" si="93"/>
        <v/>
      </c>
      <c r="AL769" s="67"/>
      <c r="AM769" s="68"/>
      <c r="AN769" s="142"/>
      <c r="AO769" s="143"/>
      <c r="AP769" s="144"/>
      <c r="AT769" s="292"/>
      <c r="AU769" s="292"/>
      <c r="AV769" s="305"/>
      <c r="AW769" s="305"/>
      <c r="AX769" s="305"/>
      <c r="AZ769" s="29"/>
      <c r="BA769" s="32"/>
      <c r="BB769" s="32"/>
      <c r="BC769" s="32"/>
      <c r="BD769" s="32"/>
      <c r="BE769" s="32"/>
      <c r="BF769" s="32"/>
      <c r="BG769" s="32"/>
      <c r="BH769" s="32"/>
      <c r="BI769" s="32"/>
    </row>
    <row r="770" spans="5:61" ht="14.1" hidden="1" customHeight="1" x14ac:dyDescent="0.25">
      <c r="E770" s="148"/>
      <c r="F770" s="148"/>
      <c r="G770" s="148"/>
      <c r="H770" s="132"/>
      <c r="I770" s="133"/>
      <c r="J770" s="102"/>
      <c r="K770" s="102"/>
      <c r="L770" s="102"/>
      <c r="M770" s="102"/>
      <c r="N770" s="102"/>
      <c r="O770" s="102"/>
      <c r="P770" s="102"/>
      <c r="Q770" s="102"/>
      <c r="R770" s="286"/>
      <c r="S770" s="287"/>
      <c r="T770" s="288"/>
      <c r="U770" s="165"/>
      <c r="V770" s="166"/>
      <c r="W770" s="149"/>
      <c r="X770" s="150"/>
      <c r="Y770" s="150"/>
      <c r="Z770" s="150"/>
      <c r="AA770" s="151"/>
      <c r="AB770" s="158">
        <v>0</v>
      </c>
      <c r="AC770" s="159"/>
      <c r="AD770" s="159"/>
      <c r="AE770" s="159"/>
      <c r="AF770" s="160"/>
      <c r="AG770" s="54" t="str">
        <f>IF(W770="","",IFERROR(R768*AB770*VLOOKUP(W770,$BA$626:$BD$632,4),0))</f>
        <v/>
      </c>
      <c r="AH770" s="55"/>
      <c r="AI770" s="55"/>
      <c r="AJ770" s="56"/>
      <c r="AK770" s="63" t="str">
        <f t="shared" si="93"/>
        <v/>
      </c>
      <c r="AL770" s="64"/>
      <c r="AM770" s="65"/>
      <c r="AN770" s="142"/>
      <c r="AO770" s="143"/>
      <c r="AP770" s="144"/>
      <c r="AT770" s="292"/>
      <c r="AU770" s="292"/>
      <c r="AV770" s="305"/>
      <c r="AW770" s="305"/>
      <c r="AX770" s="305"/>
      <c r="AZ770" s="29"/>
      <c r="BA770" s="32"/>
      <c r="BB770" s="32"/>
      <c r="BC770" s="32"/>
      <c r="BD770" s="32"/>
      <c r="BE770" s="32"/>
      <c r="BF770" s="32"/>
      <c r="BG770" s="32"/>
      <c r="BH770" s="32"/>
      <c r="BI770" s="32"/>
    </row>
    <row r="771" spans="5:61" ht="14.1" hidden="1" customHeight="1" x14ac:dyDescent="0.25">
      <c r="E771" s="148"/>
      <c r="F771" s="148"/>
      <c r="G771" s="148"/>
      <c r="H771" s="132"/>
      <c r="I771" s="133"/>
      <c r="J771" s="102"/>
      <c r="K771" s="102"/>
      <c r="L771" s="102"/>
      <c r="M771" s="102"/>
      <c r="N771" s="102"/>
      <c r="O771" s="102"/>
      <c r="P771" s="102"/>
      <c r="Q771" s="102"/>
      <c r="R771" s="286"/>
      <c r="S771" s="287"/>
      <c r="T771" s="288"/>
      <c r="U771" s="165"/>
      <c r="V771" s="166"/>
      <c r="W771" s="152"/>
      <c r="X771" s="153"/>
      <c r="Y771" s="153"/>
      <c r="Z771" s="153"/>
      <c r="AA771" s="154"/>
      <c r="AB771" s="274"/>
      <c r="AC771" s="275"/>
      <c r="AD771" s="275"/>
      <c r="AE771" s="275"/>
      <c r="AF771" s="276"/>
      <c r="AG771" s="57" t="str">
        <f t="shared" ref="AG771:AG772" si="96">IF(W771="","",IFERROR(R770*AB771*VLOOKUP(W771,$BA$626:$BD$632,4),0))</f>
        <v/>
      </c>
      <c r="AH771" s="58"/>
      <c r="AI771" s="58"/>
      <c r="AJ771" s="59"/>
      <c r="AK771" s="74" t="str">
        <f t="shared" si="93"/>
        <v/>
      </c>
      <c r="AL771" s="75"/>
      <c r="AM771" s="76"/>
      <c r="AN771" s="142"/>
      <c r="AO771" s="143"/>
      <c r="AP771" s="144"/>
      <c r="AT771" s="292"/>
      <c r="AU771" s="292"/>
      <c r="AV771" s="305"/>
      <c r="AW771" s="305"/>
      <c r="AX771" s="305"/>
      <c r="AZ771" s="29"/>
      <c r="BA771" s="32"/>
      <c r="BB771" s="32"/>
      <c r="BC771" s="32"/>
      <c r="BD771" s="32"/>
      <c r="BE771" s="32"/>
      <c r="BF771" s="32"/>
      <c r="BG771" s="32"/>
      <c r="BH771" s="32"/>
      <c r="BI771" s="32"/>
    </row>
    <row r="772" spans="5:61" ht="14.1" hidden="1" customHeight="1" x14ac:dyDescent="0.25">
      <c r="E772" s="148"/>
      <c r="F772" s="148"/>
      <c r="G772" s="148"/>
      <c r="H772" s="132"/>
      <c r="I772" s="133"/>
      <c r="J772" s="102"/>
      <c r="K772" s="102"/>
      <c r="L772" s="102"/>
      <c r="M772" s="102"/>
      <c r="N772" s="102"/>
      <c r="O772" s="102"/>
      <c r="P772" s="102"/>
      <c r="Q772" s="102"/>
      <c r="R772" s="286"/>
      <c r="S772" s="287"/>
      <c r="T772" s="288"/>
      <c r="U772" s="165"/>
      <c r="V772" s="166"/>
      <c r="W772" s="155"/>
      <c r="X772" s="156"/>
      <c r="Y772" s="156"/>
      <c r="Z772" s="156"/>
      <c r="AA772" s="157"/>
      <c r="AB772" s="161"/>
      <c r="AC772" s="162"/>
      <c r="AD772" s="162"/>
      <c r="AE772" s="162"/>
      <c r="AF772" s="163"/>
      <c r="AG772" s="60" t="str">
        <f t="shared" si="96"/>
        <v/>
      </c>
      <c r="AH772" s="61"/>
      <c r="AI772" s="61"/>
      <c r="AJ772" s="62"/>
      <c r="AK772" s="74" t="str">
        <f t="shared" si="93"/>
        <v/>
      </c>
      <c r="AL772" s="75"/>
      <c r="AM772" s="76"/>
      <c r="AN772" s="142"/>
      <c r="AO772" s="143"/>
      <c r="AP772" s="144"/>
      <c r="AT772" s="292"/>
      <c r="AU772" s="292"/>
      <c r="AV772" s="305"/>
      <c r="AW772" s="305"/>
      <c r="AX772" s="305"/>
      <c r="AZ772" s="29"/>
      <c r="BA772" s="32"/>
      <c r="BB772" s="32"/>
      <c r="BC772" s="32"/>
      <c r="BD772" s="32"/>
      <c r="BE772" s="32"/>
      <c r="BF772" s="32"/>
      <c r="BG772" s="32"/>
      <c r="BH772" s="32"/>
      <c r="BI772" s="32"/>
    </row>
    <row r="773" spans="5:61" ht="14.1" hidden="1" customHeight="1" x14ac:dyDescent="0.25">
      <c r="E773" s="148"/>
      <c r="F773" s="148"/>
      <c r="G773" s="148"/>
      <c r="H773" s="132"/>
      <c r="I773" s="133"/>
      <c r="J773" s="102"/>
      <c r="K773" s="102"/>
      <c r="L773" s="102"/>
      <c r="M773" s="102"/>
      <c r="N773" s="102"/>
      <c r="O773" s="102"/>
      <c r="P773" s="102"/>
      <c r="Q773" s="102"/>
      <c r="R773" s="286"/>
      <c r="S773" s="287"/>
      <c r="T773" s="288"/>
      <c r="U773" s="165"/>
      <c r="V773" s="166"/>
      <c r="W773" s="149"/>
      <c r="X773" s="150"/>
      <c r="Y773" s="150"/>
      <c r="Z773" s="150"/>
      <c r="AA773" s="151"/>
      <c r="AB773" s="158">
        <v>0</v>
      </c>
      <c r="AC773" s="159"/>
      <c r="AD773" s="159"/>
      <c r="AE773" s="159"/>
      <c r="AF773" s="160"/>
      <c r="AG773" s="54" t="str">
        <f>IF(W773="","",IFERROR(R768*AB773*VLOOKUP(W773,$BA$626:$BD$632,4),0))</f>
        <v/>
      </c>
      <c r="AH773" s="55"/>
      <c r="AI773" s="55"/>
      <c r="AJ773" s="56"/>
      <c r="AK773" s="63" t="str">
        <f t="shared" si="93"/>
        <v/>
      </c>
      <c r="AL773" s="64"/>
      <c r="AM773" s="65"/>
      <c r="AN773" s="142"/>
      <c r="AO773" s="143"/>
      <c r="AP773" s="144"/>
      <c r="AT773" s="292"/>
      <c r="AU773" s="292"/>
      <c r="AV773" s="305"/>
      <c r="AW773" s="305"/>
      <c r="AX773" s="305"/>
      <c r="AZ773" s="29"/>
      <c r="BA773" s="32"/>
      <c r="BB773" s="32"/>
      <c r="BC773" s="32"/>
      <c r="BD773" s="32"/>
      <c r="BE773" s="32"/>
      <c r="BF773" s="32"/>
      <c r="BG773" s="32"/>
      <c r="BH773" s="32"/>
      <c r="BI773" s="32"/>
    </row>
    <row r="774" spans="5:61" ht="14.1" hidden="1" customHeight="1" x14ac:dyDescent="0.25">
      <c r="E774" s="148"/>
      <c r="F774" s="148"/>
      <c r="G774" s="148"/>
      <c r="H774" s="134"/>
      <c r="I774" s="135"/>
      <c r="J774" s="102"/>
      <c r="K774" s="102"/>
      <c r="L774" s="102"/>
      <c r="M774" s="102"/>
      <c r="N774" s="102"/>
      <c r="O774" s="102"/>
      <c r="P774" s="102"/>
      <c r="Q774" s="102"/>
      <c r="R774" s="289"/>
      <c r="S774" s="290"/>
      <c r="T774" s="291"/>
      <c r="U774" s="165"/>
      <c r="V774" s="166"/>
      <c r="W774" s="155"/>
      <c r="X774" s="156"/>
      <c r="Y774" s="156"/>
      <c r="Z774" s="156"/>
      <c r="AA774" s="157"/>
      <c r="AB774" s="161"/>
      <c r="AC774" s="162"/>
      <c r="AD774" s="162"/>
      <c r="AE774" s="162"/>
      <c r="AF774" s="163"/>
      <c r="AG774" s="60" t="str">
        <f t="shared" ref="AG774" si="97">IF(W774="","",IFERROR(R772*AB774*VLOOKUP(W774,$BA$626:$BD$632,4),0))</f>
        <v/>
      </c>
      <c r="AH774" s="61"/>
      <c r="AI774" s="61"/>
      <c r="AJ774" s="62"/>
      <c r="AK774" s="66" t="str">
        <f t="shared" si="93"/>
        <v/>
      </c>
      <c r="AL774" s="67"/>
      <c r="AM774" s="68"/>
      <c r="AN774" s="145"/>
      <c r="AO774" s="146"/>
      <c r="AP774" s="147"/>
      <c r="AT774" s="292"/>
      <c r="AU774" s="292"/>
      <c r="AV774" s="305"/>
      <c r="AW774" s="305"/>
      <c r="AX774" s="305"/>
      <c r="AZ774" s="29"/>
      <c r="BA774" s="32"/>
      <c r="BB774" s="32"/>
      <c r="BC774" s="32"/>
      <c r="BD774" s="32"/>
      <c r="BE774" s="32"/>
      <c r="BF774" s="32"/>
      <c r="BG774" s="32"/>
      <c r="BH774" s="32"/>
      <c r="BI774" s="32"/>
    </row>
    <row r="775" spans="5:61" ht="14.1" hidden="1" customHeight="1" x14ac:dyDescent="0.25">
      <c r="E775" s="148" t="str">
        <f>"7.2.1."&amp;TEXT(AZ775,"0")</f>
        <v>7.2.1.16</v>
      </c>
      <c r="F775" s="148"/>
      <c r="G775" s="148"/>
      <c r="H775" s="130" t="s">
        <v>190</v>
      </c>
      <c r="I775" s="131"/>
      <c r="J775" s="102" t="s">
        <v>191</v>
      </c>
      <c r="K775" s="102"/>
      <c r="L775" s="102"/>
      <c r="M775" s="102"/>
      <c r="N775" s="102"/>
      <c r="O775" s="102"/>
      <c r="P775" s="102"/>
      <c r="Q775" s="102"/>
      <c r="R775" s="171"/>
      <c r="S775" s="171"/>
      <c r="T775" s="171"/>
      <c r="U775" s="81" t="e">
        <f>R775/($AE$370*1000)</f>
        <v>#DIV/0!</v>
      </c>
      <c r="V775" s="82"/>
      <c r="W775" s="149" t="s">
        <v>332</v>
      </c>
      <c r="X775" s="150"/>
      <c r="Y775" s="150"/>
      <c r="Z775" s="150"/>
      <c r="AA775" s="151"/>
      <c r="AB775" s="268">
        <f>IF((1-AB778-AB780)&gt;1,1,1-AB778-AB780)</f>
        <v>1</v>
      </c>
      <c r="AC775" s="269"/>
      <c r="AD775" s="269"/>
      <c r="AE775" s="269"/>
      <c r="AF775" s="270"/>
      <c r="AG775" s="54">
        <f>IF(W775="","",IFERROR(R775*AB775*VLOOKUP(W775,$BA$626:$BD$632,4),0))</f>
        <v>0</v>
      </c>
      <c r="AH775" s="55"/>
      <c r="AI775" s="55"/>
      <c r="AJ775" s="56"/>
      <c r="AK775" s="63" t="str">
        <f t="shared" ref="AK775:AK782" si="98">IFERROR(VLOOKUP(W775,$BA$626:$BC$632,3),"")</f>
        <v>Гкал</v>
      </c>
      <c r="AL775" s="64"/>
      <c r="AM775" s="65"/>
      <c r="AN775" s="139">
        <f>IFERROR(AG775*VLOOKUP(W775,$BA$626:$BC$632,2),0)+IFERROR(AG778*VLOOKUP(W778,$BA$626:$BC$632,2),0)+IFERROR(AG780*VLOOKUP(W780,$BA$626:$BC$632,2),0)</f>
        <v>0</v>
      </c>
      <c r="AO775" s="140"/>
      <c r="AP775" s="141"/>
      <c r="AS775" s="24"/>
      <c r="AT775" s="292"/>
      <c r="AU775" s="292"/>
      <c r="AV775" s="305"/>
      <c r="AW775" s="305"/>
      <c r="AX775" s="305"/>
      <c r="AZ775" s="29">
        <f>AZ538</f>
        <v>16</v>
      </c>
      <c r="BA775" s="32"/>
      <c r="BB775" s="32"/>
      <c r="BC775" s="32"/>
      <c r="BD775" s="32"/>
      <c r="BE775" s="32"/>
      <c r="BF775" s="32"/>
      <c r="BG775" s="32"/>
      <c r="BH775" s="32"/>
      <c r="BI775" s="32"/>
    </row>
    <row r="776" spans="5:61" ht="14.1" hidden="1" customHeight="1" x14ac:dyDescent="0.25">
      <c r="E776" s="148"/>
      <c r="F776" s="148"/>
      <c r="G776" s="148"/>
      <c r="H776" s="132"/>
      <c r="I776" s="133"/>
      <c r="J776" s="102"/>
      <c r="K776" s="102"/>
      <c r="L776" s="102"/>
      <c r="M776" s="102"/>
      <c r="N776" s="102"/>
      <c r="O776" s="102"/>
      <c r="P776" s="102"/>
      <c r="Q776" s="102"/>
      <c r="R776" s="171"/>
      <c r="S776" s="171"/>
      <c r="T776" s="171"/>
      <c r="U776" s="165"/>
      <c r="V776" s="166"/>
      <c r="W776" s="152"/>
      <c r="X776" s="153"/>
      <c r="Y776" s="153"/>
      <c r="Z776" s="153"/>
      <c r="AA776" s="154"/>
      <c r="AB776" s="280">
        <f t="shared" ref="AB776:AB777" si="99">1-AB777-AB779</f>
        <v>0</v>
      </c>
      <c r="AC776" s="281"/>
      <c r="AD776" s="281"/>
      <c r="AE776" s="281"/>
      <c r="AF776" s="282"/>
      <c r="AG776" s="57" t="str">
        <f t="shared" ref="AG776:AG777" si="100">IF(W776="","",IFERROR(R776*AB776*VLOOKUP(W776,$BA$626:$BD$632,4),0))</f>
        <v/>
      </c>
      <c r="AH776" s="58"/>
      <c r="AI776" s="58"/>
      <c r="AJ776" s="59"/>
      <c r="AK776" s="74" t="str">
        <f t="shared" si="98"/>
        <v/>
      </c>
      <c r="AL776" s="75"/>
      <c r="AM776" s="76"/>
      <c r="AN776" s="142"/>
      <c r="AO776" s="143"/>
      <c r="AP776" s="144"/>
      <c r="AT776" s="292"/>
      <c r="AU776" s="292"/>
      <c r="AV776" s="305"/>
      <c r="AW776" s="305"/>
      <c r="AX776" s="305"/>
      <c r="AZ776" s="29"/>
      <c r="BA776" s="32"/>
      <c r="BB776" s="32"/>
      <c r="BC776" s="32"/>
      <c r="BD776" s="32"/>
      <c r="BE776" s="32"/>
      <c r="BF776" s="32"/>
      <c r="BG776" s="32"/>
      <c r="BH776" s="32"/>
      <c r="BI776" s="32"/>
    </row>
    <row r="777" spans="5:61" ht="14.1" hidden="1" customHeight="1" x14ac:dyDescent="0.25">
      <c r="E777" s="148"/>
      <c r="F777" s="148"/>
      <c r="G777" s="148"/>
      <c r="H777" s="132"/>
      <c r="I777" s="133"/>
      <c r="J777" s="102"/>
      <c r="K777" s="102"/>
      <c r="L777" s="102"/>
      <c r="M777" s="102"/>
      <c r="N777" s="102"/>
      <c r="O777" s="102"/>
      <c r="P777" s="102"/>
      <c r="Q777" s="102"/>
      <c r="R777" s="171"/>
      <c r="S777" s="171"/>
      <c r="T777" s="171"/>
      <c r="U777" s="165"/>
      <c r="V777" s="166"/>
      <c r="W777" s="155"/>
      <c r="X777" s="156"/>
      <c r="Y777" s="156"/>
      <c r="Z777" s="156"/>
      <c r="AA777" s="157"/>
      <c r="AB777" s="271">
        <f t="shared" si="99"/>
        <v>1</v>
      </c>
      <c r="AC777" s="272"/>
      <c r="AD777" s="272"/>
      <c r="AE777" s="272"/>
      <c r="AF777" s="273"/>
      <c r="AG777" s="60" t="str">
        <f t="shared" si="100"/>
        <v/>
      </c>
      <c r="AH777" s="61"/>
      <c r="AI777" s="61"/>
      <c r="AJ777" s="62"/>
      <c r="AK777" s="74" t="str">
        <f t="shared" si="98"/>
        <v/>
      </c>
      <c r="AL777" s="75"/>
      <c r="AM777" s="76"/>
      <c r="AN777" s="142"/>
      <c r="AO777" s="143"/>
      <c r="AP777" s="144"/>
      <c r="AT777" s="292"/>
      <c r="AU777" s="292"/>
      <c r="AV777" s="305"/>
      <c r="AW777" s="305"/>
      <c r="AX777" s="305"/>
      <c r="AZ777" s="29"/>
      <c r="BA777" s="32"/>
      <c r="BB777" s="32"/>
      <c r="BC777" s="32"/>
      <c r="BD777" s="32"/>
      <c r="BE777" s="32"/>
      <c r="BF777" s="32"/>
      <c r="BG777" s="32"/>
      <c r="BH777" s="32"/>
      <c r="BI777" s="32"/>
    </row>
    <row r="778" spans="5:61" ht="14.1" hidden="1" customHeight="1" x14ac:dyDescent="0.25">
      <c r="E778" s="148"/>
      <c r="F778" s="148"/>
      <c r="G778" s="148"/>
      <c r="H778" s="132"/>
      <c r="I778" s="133"/>
      <c r="J778" s="102"/>
      <c r="K778" s="102"/>
      <c r="L778" s="102"/>
      <c r="M778" s="102"/>
      <c r="N778" s="102"/>
      <c r="O778" s="102"/>
      <c r="P778" s="102"/>
      <c r="Q778" s="102"/>
      <c r="R778" s="171"/>
      <c r="S778" s="171"/>
      <c r="T778" s="171"/>
      <c r="U778" s="165"/>
      <c r="V778" s="166"/>
      <c r="W778" s="149" t="s">
        <v>266</v>
      </c>
      <c r="X778" s="150"/>
      <c r="Y778" s="150"/>
      <c r="Z778" s="150"/>
      <c r="AA778" s="151"/>
      <c r="AB778" s="158">
        <v>0</v>
      </c>
      <c r="AC778" s="159"/>
      <c r="AD778" s="159"/>
      <c r="AE778" s="159"/>
      <c r="AF778" s="160"/>
      <c r="AG778" s="54">
        <f>IF(W778="","",IFERROR(R775*AB778*VLOOKUP(W778,$BA$626:$BD$632,4),0))</f>
        <v>0</v>
      </c>
      <c r="AH778" s="55"/>
      <c r="AI778" s="55"/>
      <c r="AJ778" s="56"/>
      <c r="AK778" s="63" t="str">
        <f t="shared" si="98"/>
        <v>м³</v>
      </c>
      <c r="AL778" s="64"/>
      <c r="AM778" s="65"/>
      <c r="AN778" s="142"/>
      <c r="AO778" s="143"/>
      <c r="AP778" s="144"/>
      <c r="AT778" s="292"/>
      <c r="AU778" s="292"/>
      <c r="AV778" s="305"/>
      <c r="AW778" s="305"/>
      <c r="AX778" s="305"/>
      <c r="AZ778" s="29"/>
      <c r="BA778" s="32"/>
      <c r="BB778" s="32"/>
      <c r="BC778" s="32"/>
      <c r="BD778" s="32"/>
      <c r="BE778" s="32"/>
      <c r="BF778" s="32"/>
      <c r="BG778" s="32"/>
      <c r="BH778" s="32"/>
      <c r="BI778" s="32"/>
    </row>
    <row r="779" spans="5:61" ht="14.1" hidden="1" customHeight="1" x14ac:dyDescent="0.25">
      <c r="E779" s="148"/>
      <c r="F779" s="148"/>
      <c r="G779" s="148"/>
      <c r="H779" s="132"/>
      <c r="I779" s="133"/>
      <c r="J779" s="102"/>
      <c r="K779" s="102"/>
      <c r="L779" s="102"/>
      <c r="M779" s="102"/>
      <c r="N779" s="102"/>
      <c r="O779" s="102"/>
      <c r="P779" s="102"/>
      <c r="Q779" s="102"/>
      <c r="R779" s="171"/>
      <c r="S779" s="171"/>
      <c r="T779" s="171"/>
      <c r="U779" s="165"/>
      <c r="V779" s="166"/>
      <c r="W779" s="155"/>
      <c r="X779" s="156"/>
      <c r="Y779" s="156"/>
      <c r="Z779" s="156"/>
      <c r="AA779" s="157"/>
      <c r="AB779" s="161"/>
      <c r="AC779" s="162"/>
      <c r="AD779" s="162"/>
      <c r="AE779" s="162"/>
      <c r="AF779" s="163"/>
      <c r="AG779" s="60" t="str">
        <f t="shared" ref="AG779" si="101">IF(W779="","",IFERROR(R778*AB779*VLOOKUP(W779,$BA$626:$BD$632,4),0))</f>
        <v/>
      </c>
      <c r="AH779" s="61"/>
      <c r="AI779" s="61"/>
      <c r="AJ779" s="62"/>
      <c r="AK779" s="66" t="str">
        <f t="shared" si="98"/>
        <v/>
      </c>
      <c r="AL779" s="67"/>
      <c r="AM779" s="68"/>
      <c r="AN779" s="142"/>
      <c r="AO779" s="143"/>
      <c r="AP779" s="144"/>
      <c r="AT779" s="292"/>
      <c r="AU779" s="292"/>
      <c r="AV779" s="305"/>
      <c r="AW779" s="305"/>
      <c r="AX779" s="305"/>
      <c r="AZ779" s="29"/>
      <c r="BA779" s="32"/>
      <c r="BB779" s="32"/>
      <c r="BC779" s="32"/>
      <c r="BD779" s="32"/>
      <c r="BE779" s="32"/>
      <c r="BF779" s="32"/>
      <c r="BG779" s="32"/>
      <c r="BH779" s="32"/>
      <c r="BI779" s="32"/>
    </row>
    <row r="780" spans="5:61" ht="14.1" hidden="1" customHeight="1" x14ac:dyDescent="0.25">
      <c r="E780" s="148"/>
      <c r="F780" s="148"/>
      <c r="G780" s="148"/>
      <c r="H780" s="132"/>
      <c r="I780" s="133"/>
      <c r="J780" s="102"/>
      <c r="K780" s="102"/>
      <c r="L780" s="102"/>
      <c r="M780" s="102"/>
      <c r="N780" s="102"/>
      <c r="O780" s="102"/>
      <c r="P780" s="102"/>
      <c r="Q780" s="102"/>
      <c r="R780" s="171"/>
      <c r="S780" s="171"/>
      <c r="T780" s="171"/>
      <c r="U780" s="165"/>
      <c r="V780" s="166"/>
      <c r="W780" s="149"/>
      <c r="X780" s="150"/>
      <c r="Y780" s="150"/>
      <c r="Z780" s="150"/>
      <c r="AA780" s="151"/>
      <c r="AB780" s="158">
        <v>0</v>
      </c>
      <c r="AC780" s="159"/>
      <c r="AD780" s="159"/>
      <c r="AE780" s="159"/>
      <c r="AF780" s="160"/>
      <c r="AG780" s="54" t="str">
        <f>IF(W780="","",IFERROR(R775*AB780*VLOOKUP(W780,$BA$626:$BD$632,4),0))</f>
        <v/>
      </c>
      <c r="AH780" s="55"/>
      <c r="AI780" s="55"/>
      <c r="AJ780" s="56"/>
      <c r="AK780" s="63" t="str">
        <f t="shared" si="98"/>
        <v/>
      </c>
      <c r="AL780" s="64"/>
      <c r="AM780" s="65"/>
      <c r="AN780" s="142"/>
      <c r="AO780" s="143"/>
      <c r="AP780" s="144"/>
      <c r="AT780" s="292"/>
      <c r="AU780" s="292"/>
      <c r="AV780" s="305"/>
      <c r="AW780" s="305"/>
      <c r="AX780" s="305"/>
      <c r="AZ780" s="29"/>
      <c r="BA780" s="32"/>
      <c r="BB780" s="32"/>
      <c r="BC780" s="32"/>
      <c r="BD780" s="32"/>
      <c r="BE780" s="32"/>
      <c r="BF780" s="32"/>
      <c r="BG780" s="32"/>
      <c r="BH780" s="32"/>
      <c r="BI780" s="32"/>
    </row>
    <row r="781" spans="5:61" ht="14.1" hidden="1" customHeight="1" x14ac:dyDescent="0.25">
      <c r="E781" s="148"/>
      <c r="F781" s="148"/>
      <c r="G781" s="148"/>
      <c r="H781" s="132"/>
      <c r="I781" s="133"/>
      <c r="J781" s="102"/>
      <c r="K781" s="102"/>
      <c r="L781" s="102"/>
      <c r="M781" s="102"/>
      <c r="N781" s="102"/>
      <c r="O781" s="102"/>
      <c r="P781" s="102"/>
      <c r="Q781" s="102"/>
      <c r="R781" s="171"/>
      <c r="S781" s="171"/>
      <c r="T781" s="171"/>
      <c r="U781" s="165"/>
      <c r="V781" s="166"/>
      <c r="W781" s="152"/>
      <c r="X781" s="153"/>
      <c r="Y781" s="153"/>
      <c r="Z781" s="153"/>
      <c r="AA781" s="154"/>
      <c r="AB781" s="274"/>
      <c r="AC781" s="275"/>
      <c r="AD781" s="275"/>
      <c r="AE781" s="275"/>
      <c r="AF781" s="276"/>
      <c r="AG781" s="57" t="str">
        <f t="shared" ref="AG781:AG782" si="102">IF(W781="","",IFERROR(R779*AB781*VLOOKUP(W781,$BA$626:$BD$632,4),0))</f>
        <v/>
      </c>
      <c r="AH781" s="58"/>
      <c r="AI781" s="58"/>
      <c r="AJ781" s="59"/>
      <c r="AK781" s="74" t="str">
        <f t="shared" si="98"/>
        <v/>
      </c>
      <c r="AL781" s="75"/>
      <c r="AM781" s="76"/>
      <c r="AN781" s="142"/>
      <c r="AO781" s="143"/>
      <c r="AP781" s="144"/>
      <c r="AT781" s="292"/>
      <c r="AU781" s="292"/>
      <c r="AV781" s="305"/>
      <c r="AW781" s="305"/>
      <c r="AX781" s="305"/>
      <c r="AZ781" s="29"/>
      <c r="BA781" s="32"/>
      <c r="BB781" s="32"/>
      <c r="BC781" s="32"/>
      <c r="BD781" s="32"/>
      <c r="BE781" s="32"/>
      <c r="BF781" s="32"/>
      <c r="BG781" s="32"/>
      <c r="BH781" s="32"/>
      <c r="BI781" s="32"/>
    </row>
    <row r="782" spans="5:61" ht="14.1" hidden="1" customHeight="1" x14ac:dyDescent="0.25">
      <c r="E782" s="148"/>
      <c r="F782" s="148"/>
      <c r="G782" s="148"/>
      <c r="H782" s="134"/>
      <c r="I782" s="135"/>
      <c r="J782" s="102"/>
      <c r="K782" s="102"/>
      <c r="L782" s="102"/>
      <c r="M782" s="102"/>
      <c r="N782" s="102"/>
      <c r="O782" s="102"/>
      <c r="P782" s="102"/>
      <c r="Q782" s="102"/>
      <c r="R782" s="171"/>
      <c r="S782" s="171"/>
      <c r="T782" s="171"/>
      <c r="U782" s="83"/>
      <c r="V782" s="84"/>
      <c r="W782" s="155"/>
      <c r="X782" s="156"/>
      <c r="Y782" s="156"/>
      <c r="Z782" s="156"/>
      <c r="AA782" s="157"/>
      <c r="AB782" s="161"/>
      <c r="AC782" s="162"/>
      <c r="AD782" s="162"/>
      <c r="AE782" s="162"/>
      <c r="AF782" s="163"/>
      <c r="AG782" s="60" t="str">
        <f t="shared" si="102"/>
        <v/>
      </c>
      <c r="AH782" s="61"/>
      <c r="AI782" s="61"/>
      <c r="AJ782" s="62"/>
      <c r="AK782" s="74" t="str">
        <f t="shared" si="98"/>
        <v/>
      </c>
      <c r="AL782" s="75"/>
      <c r="AM782" s="76"/>
      <c r="AN782" s="145"/>
      <c r="AO782" s="146"/>
      <c r="AP782" s="147"/>
      <c r="AT782" s="292"/>
      <c r="AU782" s="292"/>
      <c r="AV782" s="305"/>
      <c r="AW782" s="305"/>
      <c r="AX782" s="305"/>
      <c r="AZ782" s="29"/>
      <c r="BA782" s="32"/>
      <c r="BB782" s="32"/>
      <c r="BC782" s="32"/>
      <c r="BD782" s="32"/>
      <c r="BE782" s="32"/>
      <c r="BF782" s="32"/>
      <c r="BG782" s="32"/>
      <c r="BH782" s="32"/>
      <c r="BI782" s="32"/>
    </row>
    <row r="783" spans="5:61" ht="14.1" hidden="1" customHeight="1" x14ac:dyDescent="0.25">
      <c r="E783" s="148" t="str">
        <f>"7.2.1."&amp;TEXT(AZ783,"0")</f>
        <v>7.2.1.17</v>
      </c>
      <c r="F783" s="148"/>
      <c r="G783" s="148"/>
      <c r="H783" s="130" t="s">
        <v>192</v>
      </c>
      <c r="I783" s="131"/>
      <c r="J783" s="102" t="s">
        <v>178</v>
      </c>
      <c r="K783" s="102"/>
      <c r="L783" s="102"/>
      <c r="M783" s="102"/>
      <c r="N783" s="102"/>
      <c r="O783" s="102"/>
      <c r="P783" s="102"/>
      <c r="Q783" s="102"/>
      <c r="R783" s="171"/>
      <c r="S783" s="171"/>
      <c r="T783" s="171"/>
      <c r="U783" s="81" t="e">
        <f>R783/($AE$370*1000)</f>
        <v>#DIV/0!</v>
      </c>
      <c r="V783" s="82"/>
      <c r="W783" s="149" t="s">
        <v>332</v>
      </c>
      <c r="X783" s="150"/>
      <c r="Y783" s="150"/>
      <c r="Z783" s="150"/>
      <c r="AA783" s="151"/>
      <c r="AB783" s="268">
        <f>IF((1-AB787-AB791)&gt;1,1,1-AB787-AB791)</f>
        <v>1</v>
      </c>
      <c r="AC783" s="269"/>
      <c r="AD783" s="269"/>
      <c r="AE783" s="269"/>
      <c r="AF783" s="270"/>
      <c r="AG783" s="54">
        <f>IF(W783="","",IFERROR(R783*AB783*VLOOKUP(W783,$BA$626:$BD$632,4),0))</f>
        <v>0</v>
      </c>
      <c r="AH783" s="55"/>
      <c r="AI783" s="55"/>
      <c r="AJ783" s="56"/>
      <c r="AK783" s="63" t="str">
        <f t="shared" ref="AK783:AK794" si="103">IFERROR(VLOOKUP(W783,$BA$626:$BC$632,3),"")</f>
        <v>Гкал</v>
      </c>
      <c r="AL783" s="64"/>
      <c r="AM783" s="65"/>
      <c r="AN783" s="139">
        <f>IFERROR(AG783*VLOOKUP(W783,$BA$626:$BC$632,2),0)+IFERROR(AG787*VLOOKUP(W787,$BA$626:$BC$632,2),0)+IFERROR(AG791*VLOOKUP(W791,$BA$626:$BC$632,2),0)</f>
        <v>0</v>
      </c>
      <c r="AO783" s="140"/>
      <c r="AP783" s="141"/>
      <c r="AS783" s="24"/>
      <c r="AT783" s="292"/>
      <c r="AU783" s="292"/>
      <c r="AV783" s="305"/>
      <c r="AW783" s="305"/>
      <c r="AX783" s="305"/>
      <c r="AZ783" s="29">
        <f>AZ545</f>
        <v>17</v>
      </c>
      <c r="BA783" s="32"/>
      <c r="BB783" s="32"/>
      <c r="BC783" s="32"/>
      <c r="BD783" s="32"/>
      <c r="BE783" s="32"/>
      <c r="BF783" s="32"/>
      <c r="BG783" s="32"/>
      <c r="BH783" s="32"/>
      <c r="BI783" s="32"/>
    </row>
    <row r="784" spans="5:61" ht="14.1" hidden="1" customHeight="1" x14ac:dyDescent="0.25">
      <c r="E784" s="148"/>
      <c r="F784" s="148"/>
      <c r="G784" s="148"/>
      <c r="H784" s="132"/>
      <c r="I784" s="133"/>
      <c r="J784" s="102"/>
      <c r="K784" s="102"/>
      <c r="L784" s="102"/>
      <c r="M784" s="102"/>
      <c r="N784" s="102"/>
      <c r="O784" s="102"/>
      <c r="P784" s="102"/>
      <c r="Q784" s="102"/>
      <c r="R784" s="171"/>
      <c r="S784" s="171"/>
      <c r="T784" s="171"/>
      <c r="U784" s="165"/>
      <c r="V784" s="166"/>
      <c r="W784" s="152"/>
      <c r="X784" s="153"/>
      <c r="Y784" s="153"/>
      <c r="Z784" s="153"/>
      <c r="AA784" s="154"/>
      <c r="AB784" s="280">
        <f t="shared" ref="AB784:AB786" si="104">1-AB785-AB787</f>
        <v>1</v>
      </c>
      <c r="AC784" s="281"/>
      <c r="AD784" s="281"/>
      <c r="AE784" s="281"/>
      <c r="AF784" s="282"/>
      <c r="AG784" s="57" t="str">
        <f t="shared" ref="AG784:AG786" si="105">IF(W784="","",IFERROR(R784*AB784*VLOOKUP(W784,$BA$626:$BD$632,4),0))</f>
        <v/>
      </c>
      <c r="AH784" s="58"/>
      <c r="AI784" s="58"/>
      <c r="AJ784" s="59"/>
      <c r="AK784" s="74" t="str">
        <f t="shared" si="103"/>
        <v/>
      </c>
      <c r="AL784" s="75"/>
      <c r="AM784" s="76"/>
      <c r="AN784" s="142"/>
      <c r="AO784" s="143"/>
      <c r="AP784" s="144"/>
      <c r="AT784" s="292"/>
      <c r="AU784" s="292"/>
      <c r="AV784" s="305"/>
      <c r="AW784" s="305"/>
      <c r="AX784" s="305"/>
      <c r="AZ784" s="29"/>
      <c r="BA784" s="32"/>
      <c r="BB784" s="32"/>
      <c r="BC784" s="32"/>
      <c r="BD784" s="32"/>
      <c r="BE784" s="32"/>
      <c r="BF784" s="32"/>
      <c r="BG784" s="32"/>
      <c r="BH784" s="32"/>
      <c r="BI784" s="32"/>
    </row>
    <row r="785" spans="5:61" ht="14.1" hidden="1" customHeight="1" x14ac:dyDescent="0.25">
      <c r="E785" s="148"/>
      <c r="F785" s="148"/>
      <c r="G785" s="148"/>
      <c r="H785" s="132"/>
      <c r="I785" s="133"/>
      <c r="J785" s="102"/>
      <c r="K785" s="102"/>
      <c r="L785" s="102"/>
      <c r="M785" s="102"/>
      <c r="N785" s="102"/>
      <c r="O785" s="102"/>
      <c r="P785" s="102"/>
      <c r="Q785" s="102"/>
      <c r="R785" s="171"/>
      <c r="S785" s="171"/>
      <c r="T785" s="171"/>
      <c r="U785" s="165"/>
      <c r="V785" s="166"/>
      <c r="W785" s="152"/>
      <c r="X785" s="153"/>
      <c r="Y785" s="153"/>
      <c r="Z785" s="153"/>
      <c r="AA785" s="154"/>
      <c r="AB785" s="280">
        <f t="shared" si="104"/>
        <v>0</v>
      </c>
      <c r="AC785" s="281"/>
      <c r="AD785" s="281"/>
      <c r="AE785" s="281"/>
      <c r="AF785" s="282"/>
      <c r="AG785" s="57" t="str">
        <f t="shared" si="105"/>
        <v/>
      </c>
      <c r="AH785" s="58"/>
      <c r="AI785" s="58"/>
      <c r="AJ785" s="59"/>
      <c r="AK785" s="74" t="str">
        <f t="shared" si="103"/>
        <v/>
      </c>
      <c r="AL785" s="75"/>
      <c r="AM785" s="76"/>
      <c r="AN785" s="142"/>
      <c r="AO785" s="143"/>
      <c r="AP785" s="144"/>
      <c r="AT785" s="292"/>
      <c r="AU785" s="292"/>
      <c r="AV785" s="305"/>
      <c r="AW785" s="305"/>
      <c r="AX785" s="305"/>
      <c r="AZ785" s="29"/>
      <c r="BA785" s="32"/>
      <c r="BB785" s="32"/>
      <c r="BC785" s="32"/>
      <c r="BD785" s="32"/>
      <c r="BE785" s="32"/>
      <c r="BF785" s="32"/>
      <c r="BG785" s="32"/>
      <c r="BH785" s="32"/>
      <c r="BI785" s="32"/>
    </row>
    <row r="786" spans="5:61" ht="14.1" hidden="1" customHeight="1" x14ac:dyDescent="0.25">
      <c r="E786" s="148"/>
      <c r="F786" s="148"/>
      <c r="G786" s="148"/>
      <c r="H786" s="132"/>
      <c r="I786" s="133"/>
      <c r="J786" s="102"/>
      <c r="K786" s="102"/>
      <c r="L786" s="102"/>
      <c r="M786" s="102"/>
      <c r="N786" s="102"/>
      <c r="O786" s="102"/>
      <c r="P786" s="102"/>
      <c r="Q786" s="102"/>
      <c r="R786" s="171"/>
      <c r="S786" s="171"/>
      <c r="T786" s="171"/>
      <c r="U786" s="165"/>
      <c r="V786" s="166"/>
      <c r="W786" s="155"/>
      <c r="X786" s="156"/>
      <c r="Y786" s="156"/>
      <c r="Z786" s="156"/>
      <c r="AA786" s="157"/>
      <c r="AB786" s="271">
        <f t="shared" si="104"/>
        <v>1</v>
      </c>
      <c r="AC786" s="272"/>
      <c r="AD786" s="272"/>
      <c r="AE786" s="272"/>
      <c r="AF786" s="273"/>
      <c r="AG786" s="60" t="str">
        <f t="shared" si="105"/>
        <v/>
      </c>
      <c r="AH786" s="61"/>
      <c r="AI786" s="61"/>
      <c r="AJ786" s="62"/>
      <c r="AK786" s="66" t="str">
        <f t="shared" si="103"/>
        <v/>
      </c>
      <c r="AL786" s="67"/>
      <c r="AM786" s="68"/>
      <c r="AN786" s="142"/>
      <c r="AO786" s="143"/>
      <c r="AP786" s="144"/>
      <c r="AT786" s="292"/>
      <c r="AU786" s="292"/>
      <c r="AV786" s="305"/>
      <c r="AW786" s="305"/>
      <c r="AX786" s="305"/>
      <c r="AZ786" s="29"/>
      <c r="BA786" s="32"/>
      <c r="BB786" s="32"/>
      <c r="BC786" s="32"/>
      <c r="BD786" s="32"/>
      <c r="BE786" s="32"/>
      <c r="BF786" s="32"/>
      <c r="BG786" s="32"/>
      <c r="BH786" s="32"/>
      <c r="BI786" s="32"/>
    </row>
    <row r="787" spans="5:61" ht="14.1" hidden="1" customHeight="1" x14ac:dyDescent="0.25">
      <c r="E787" s="148"/>
      <c r="F787" s="148"/>
      <c r="G787" s="148"/>
      <c r="H787" s="132"/>
      <c r="I787" s="133"/>
      <c r="J787" s="102"/>
      <c r="K787" s="102"/>
      <c r="L787" s="102"/>
      <c r="M787" s="102"/>
      <c r="N787" s="102"/>
      <c r="O787" s="102"/>
      <c r="P787" s="102"/>
      <c r="Q787" s="102"/>
      <c r="R787" s="171"/>
      <c r="S787" s="171"/>
      <c r="T787" s="171"/>
      <c r="U787" s="165"/>
      <c r="V787" s="166"/>
      <c r="W787" s="149"/>
      <c r="X787" s="150"/>
      <c r="Y787" s="150"/>
      <c r="Z787" s="150"/>
      <c r="AA787" s="151"/>
      <c r="AB787" s="158">
        <v>0</v>
      </c>
      <c r="AC787" s="159"/>
      <c r="AD787" s="159"/>
      <c r="AE787" s="159"/>
      <c r="AF787" s="160"/>
      <c r="AG787" s="54" t="str">
        <f>IF(W787="","",IFERROR(R783*AB787*VLOOKUP(W787,$BA$626:$BD$632,4),0))</f>
        <v/>
      </c>
      <c r="AH787" s="55"/>
      <c r="AI787" s="55"/>
      <c r="AJ787" s="56"/>
      <c r="AK787" s="63" t="str">
        <f t="shared" si="103"/>
        <v/>
      </c>
      <c r="AL787" s="64"/>
      <c r="AM787" s="65"/>
      <c r="AN787" s="142"/>
      <c r="AO787" s="143"/>
      <c r="AP787" s="144"/>
      <c r="AT787" s="292"/>
      <c r="AU787" s="292"/>
      <c r="AV787" s="305"/>
      <c r="AW787" s="305"/>
      <c r="AX787" s="305"/>
      <c r="AZ787" s="29"/>
      <c r="BA787" s="32"/>
      <c r="BB787" s="32"/>
      <c r="BC787" s="32"/>
      <c r="BD787" s="32"/>
      <c r="BE787" s="32"/>
      <c r="BF787" s="32"/>
      <c r="BG787" s="32"/>
      <c r="BH787" s="32"/>
      <c r="BI787" s="32"/>
    </row>
    <row r="788" spans="5:61" ht="14.1" hidden="1" customHeight="1" x14ac:dyDescent="0.25">
      <c r="E788" s="148"/>
      <c r="F788" s="148"/>
      <c r="G788" s="148"/>
      <c r="H788" s="132"/>
      <c r="I788" s="133"/>
      <c r="J788" s="102"/>
      <c r="K788" s="102"/>
      <c r="L788" s="102"/>
      <c r="M788" s="102"/>
      <c r="N788" s="102"/>
      <c r="O788" s="102"/>
      <c r="P788" s="102"/>
      <c r="Q788" s="102"/>
      <c r="R788" s="171"/>
      <c r="S788" s="171"/>
      <c r="T788" s="171"/>
      <c r="U788" s="165"/>
      <c r="V788" s="166"/>
      <c r="W788" s="152"/>
      <c r="X788" s="153"/>
      <c r="Y788" s="153"/>
      <c r="Z788" s="153"/>
      <c r="AA788" s="154"/>
      <c r="AB788" s="274"/>
      <c r="AC788" s="275"/>
      <c r="AD788" s="275"/>
      <c r="AE788" s="275"/>
      <c r="AF788" s="276"/>
      <c r="AG788" s="57" t="str">
        <f t="shared" ref="AG788:AG790" si="106">IF(W788="","",IFERROR(R787*AB788*VLOOKUP(W788,$BA$626:$BD$632,4),0))</f>
        <v/>
      </c>
      <c r="AH788" s="58"/>
      <c r="AI788" s="58"/>
      <c r="AJ788" s="59"/>
      <c r="AK788" s="74" t="str">
        <f t="shared" si="103"/>
        <v/>
      </c>
      <c r="AL788" s="75"/>
      <c r="AM788" s="76"/>
      <c r="AN788" s="142"/>
      <c r="AO788" s="143"/>
      <c r="AP788" s="144"/>
      <c r="AT788" s="292"/>
      <c r="AU788" s="292"/>
      <c r="AV788" s="305"/>
      <c r="AW788" s="305"/>
      <c r="AX788" s="305"/>
      <c r="AZ788" s="29"/>
      <c r="BA788" s="32"/>
      <c r="BB788" s="32"/>
      <c r="BC788" s="32"/>
      <c r="BD788" s="32"/>
      <c r="BE788" s="32"/>
      <c r="BF788" s="32"/>
      <c r="BG788" s="32"/>
      <c r="BH788" s="32"/>
      <c r="BI788" s="32"/>
    </row>
    <row r="789" spans="5:61" ht="14.1" hidden="1" customHeight="1" x14ac:dyDescent="0.25">
      <c r="E789" s="148"/>
      <c r="F789" s="148"/>
      <c r="G789" s="148"/>
      <c r="H789" s="132"/>
      <c r="I789" s="133"/>
      <c r="J789" s="102"/>
      <c r="K789" s="102"/>
      <c r="L789" s="102"/>
      <c r="M789" s="102"/>
      <c r="N789" s="102"/>
      <c r="O789" s="102"/>
      <c r="P789" s="102"/>
      <c r="Q789" s="102"/>
      <c r="R789" s="171"/>
      <c r="S789" s="171"/>
      <c r="T789" s="171"/>
      <c r="U789" s="165"/>
      <c r="V789" s="166"/>
      <c r="W789" s="152"/>
      <c r="X789" s="153"/>
      <c r="Y789" s="153"/>
      <c r="Z789" s="153"/>
      <c r="AA789" s="154"/>
      <c r="AB789" s="274"/>
      <c r="AC789" s="275"/>
      <c r="AD789" s="275"/>
      <c r="AE789" s="275"/>
      <c r="AF789" s="276"/>
      <c r="AG789" s="57" t="str">
        <f t="shared" si="106"/>
        <v/>
      </c>
      <c r="AH789" s="58"/>
      <c r="AI789" s="58"/>
      <c r="AJ789" s="59"/>
      <c r="AK789" s="74" t="str">
        <f t="shared" si="103"/>
        <v/>
      </c>
      <c r="AL789" s="75"/>
      <c r="AM789" s="76"/>
      <c r="AN789" s="142"/>
      <c r="AO789" s="143"/>
      <c r="AP789" s="144"/>
      <c r="AT789" s="292"/>
      <c r="AU789" s="292"/>
      <c r="AV789" s="305"/>
      <c r="AW789" s="305"/>
      <c r="AX789" s="305"/>
      <c r="AZ789" s="29"/>
      <c r="BA789" s="32"/>
      <c r="BB789" s="32"/>
      <c r="BC789" s="32"/>
      <c r="BD789" s="32"/>
      <c r="BE789" s="32"/>
      <c r="BF789" s="32"/>
      <c r="BG789" s="32"/>
      <c r="BH789" s="32"/>
      <c r="BI789" s="32"/>
    </row>
    <row r="790" spans="5:61" ht="14.1" hidden="1" customHeight="1" x14ac:dyDescent="0.25">
      <c r="E790" s="148"/>
      <c r="F790" s="148"/>
      <c r="G790" s="148"/>
      <c r="H790" s="132"/>
      <c r="I790" s="133"/>
      <c r="J790" s="102"/>
      <c r="K790" s="102"/>
      <c r="L790" s="102"/>
      <c r="M790" s="102"/>
      <c r="N790" s="102"/>
      <c r="O790" s="102"/>
      <c r="P790" s="102"/>
      <c r="Q790" s="102"/>
      <c r="R790" s="171"/>
      <c r="S790" s="171"/>
      <c r="T790" s="171"/>
      <c r="U790" s="165"/>
      <c r="V790" s="166"/>
      <c r="W790" s="155"/>
      <c r="X790" s="156"/>
      <c r="Y790" s="156"/>
      <c r="Z790" s="156"/>
      <c r="AA790" s="157"/>
      <c r="AB790" s="161"/>
      <c r="AC790" s="162"/>
      <c r="AD790" s="162"/>
      <c r="AE790" s="162"/>
      <c r="AF790" s="163"/>
      <c r="AG790" s="60" t="str">
        <f t="shared" si="106"/>
        <v/>
      </c>
      <c r="AH790" s="61"/>
      <c r="AI790" s="61"/>
      <c r="AJ790" s="62"/>
      <c r="AK790" s="66" t="str">
        <f t="shared" si="103"/>
        <v/>
      </c>
      <c r="AL790" s="67"/>
      <c r="AM790" s="68"/>
      <c r="AN790" s="142"/>
      <c r="AO790" s="143"/>
      <c r="AP790" s="144"/>
      <c r="AT790" s="292"/>
      <c r="AU790" s="292"/>
      <c r="AV790" s="305"/>
      <c r="AW790" s="305"/>
      <c r="AX790" s="305"/>
      <c r="AZ790" s="29"/>
      <c r="BA790" s="32"/>
      <c r="BB790" s="32"/>
      <c r="BC790" s="32"/>
      <c r="BD790" s="32"/>
      <c r="BE790" s="32"/>
      <c r="BF790" s="32"/>
      <c r="BG790" s="32"/>
      <c r="BH790" s="32"/>
      <c r="BI790" s="32"/>
    </row>
    <row r="791" spans="5:61" ht="14.1" hidden="1" customHeight="1" x14ac:dyDescent="0.25">
      <c r="E791" s="148"/>
      <c r="F791" s="148"/>
      <c r="G791" s="148"/>
      <c r="H791" s="132"/>
      <c r="I791" s="133"/>
      <c r="J791" s="102"/>
      <c r="K791" s="102"/>
      <c r="L791" s="102"/>
      <c r="M791" s="102"/>
      <c r="N791" s="102"/>
      <c r="O791" s="102"/>
      <c r="P791" s="102"/>
      <c r="Q791" s="102"/>
      <c r="R791" s="171"/>
      <c r="S791" s="171"/>
      <c r="T791" s="171"/>
      <c r="U791" s="165"/>
      <c r="V791" s="166"/>
      <c r="W791" s="149"/>
      <c r="X791" s="150"/>
      <c r="Y791" s="150"/>
      <c r="Z791" s="150"/>
      <c r="AA791" s="151"/>
      <c r="AB791" s="158">
        <v>0</v>
      </c>
      <c r="AC791" s="159"/>
      <c r="AD791" s="159"/>
      <c r="AE791" s="159"/>
      <c r="AF791" s="160"/>
      <c r="AG791" s="54" t="str">
        <f>IF(W791="","",IFERROR(R783*AB791*VLOOKUP(W791,$BA$626:$BD$632,4),0))</f>
        <v/>
      </c>
      <c r="AH791" s="55"/>
      <c r="AI791" s="55"/>
      <c r="AJ791" s="56"/>
      <c r="AK791" s="63" t="str">
        <f t="shared" si="103"/>
        <v/>
      </c>
      <c r="AL791" s="64"/>
      <c r="AM791" s="65"/>
      <c r="AN791" s="142"/>
      <c r="AO791" s="143"/>
      <c r="AP791" s="144"/>
      <c r="AT791" s="292"/>
      <c r="AU791" s="292"/>
      <c r="AV791" s="305"/>
      <c r="AW791" s="305"/>
      <c r="AX791" s="305"/>
      <c r="AZ791" s="29"/>
      <c r="BA791" s="32"/>
      <c r="BB791" s="32"/>
      <c r="BC791" s="32"/>
      <c r="BD791" s="32"/>
      <c r="BE791" s="32"/>
      <c r="BF791" s="32"/>
      <c r="BG791" s="32"/>
      <c r="BH791" s="32"/>
      <c r="BI791" s="32"/>
    </row>
    <row r="792" spans="5:61" ht="14.1" hidden="1" customHeight="1" x14ac:dyDescent="0.25">
      <c r="E792" s="148"/>
      <c r="F792" s="148"/>
      <c r="G792" s="148"/>
      <c r="H792" s="132"/>
      <c r="I792" s="133"/>
      <c r="J792" s="102"/>
      <c r="K792" s="102"/>
      <c r="L792" s="102"/>
      <c r="M792" s="102"/>
      <c r="N792" s="102"/>
      <c r="O792" s="102"/>
      <c r="P792" s="102"/>
      <c r="Q792" s="102"/>
      <c r="R792" s="171"/>
      <c r="S792" s="171"/>
      <c r="T792" s="171"/>
      <c r="U792" s="165"/>
      <c r="V792" s="166"/>
      <c r="W792" s="152"/>
      <c r="X792" s="153"/>
      <c r="Y792" s="153"/>
      <c r="Z792" s="153"/>
      <c r="AA792" s="154"/>
      <c r="AB792" s="274"/>
      <c r="AC792" s="275"/>
      <c r="AD792" s="275"/>
      <c r="AE792" s="275"/>
      <c r="AF792" s="276"/>
      <c r="AG792" s="57" t="str">
        <f t="shared" ref="AG792:AG794" si="107">IF(W792="","",IFERROR(R790*AB792*VLOOKUP(W792,$BA$626:$BD$632,4),0))</f>
        <v/>
      </c>
      <c r="AH792" s="58"/>
      <c r="AI792" s="58"/>
      <c r="AJ792" s="59"/>
      <c r="AK792" s="74" t="str">
        <f t="shared" si="103"/>
        <v/>
      </c>
      <c r="AL792" s="75"/>
      <c r="AM792" s="76"/>
      <c r="AN792" s="142"/>
      <c r="AO792" s="143"/>
      <c r="AP792" s="144"/>
      <c r="AT792" s="292"/>
      <c r="AU792" s="292"/>
      <c r="AV792" s="305"/>
      <c r="AW792" s="305"/>
      <c r="AX792" s="305"/>
      <c r="AZ792" s="29"/>
      <c r="BA792" s="32"/>
      <c r="BB792" s="32"/>
      <c r="BC792" s="32"/>
      <c r="BD792" s="32"/>
      <c r="BE792" s="32"/>
      <c r="BF792" s="32"/>
      <c r="BG792" s="32"/>
      <c r="BH792" s="32"/>
      <c r="BI792" s="32"/>
    </row>
    <row r="793" spans="5:61" ht="14.1" hidden="1" customHeight="1" x14ac:dyDescent="0.25">
      <c r="E793" s="148"/>
      <c r="F793" s="148"/>
      <c r="G793" s="148"/>
      <c r="H793" s="132"/>
      <c r="I793" s="133"/>
      <c r="J793" s="102"/>
      <c r="K793" s="102"/>
      <c r="L793" s="102"/>
      <c r="M793" s="102"/>
      <c r="N793" s="102"/>
      <c r="O793" s="102"/>
      <c r="P793" s="102"/>
      <c r="Q793" s="102"/>
      <c r="R793" s="171"/>
      <c r="S793" s="171"/>
      <c r="T793" s="171"/>
      <c r="U793" s="165"/>
      <c r="V793" s="166"/>
      <c r="W793" s="152"/>
      <c r="X793" s="153"/>
      <c r="Y793" s="153"/>
      <c r="Z793" s="153"/>
      <c r="AA793" s="154"/>
      <c r="AB793" s="274"/>
      <c r="AC793" s="275"/>
      <c r="AD793" s="275"/>
      <c r="AE793" s="275"/>
      <c r="AF793" s="276"/>
      <c r="AG793" s="57" t="str">
        <f t="shared" si="107"/>
        <v/>
      </c>
      <c r="AH793" s="58"/>
      <c r="AI793" s="58"/>
      <c r="AJ793" s="59"/>
      <c r="AK793" s="74" t="str">
        <f t="shared" si="103"/>
        <v/>
      </c>
      <c r="AL793" s="75"/>
      <c r="AM793" s="76"/>
      <c r="AN793" s="142"/>
      <c r="AO793" s="143"/>
      <c r="AP793" s="144"/>
      <c r="AT793" s="292"/>
      <c r="AU793" s="292"/>
      <c r="AV793" s="305"/>
      <c r="AW793" s="305"/>
      <c r="AX793" s="305"/>
      <c r="AZ793" s="29"/>
      <c r="BA793" s="32"/>
      <c r="BB793" s="32"/>
      <c r="BC793" s="32"/>
      <c r="BD793" s="32"/>
      <c r="BE793" s="32"/>
      <c r="BF793" s="32"/>
      <c r="BG793" s="32"/>
      <c r="BH793" s="32"/>
      <c r="BI793" s="32"/>
    </row>
    <row r="794" spans="5:61" ht="14.1" hidden="1" customHeight="1" x14ac:dyDescent="0.25">
      <c r="E794" s="148"/>
      <c r="F794" s="148"/>
      <c r="G794" s="148"/>
      <c r="H794" s="134"/>
      <c r="I794" s="135"/>
      <c r="J794" s="102"/>
      <c r="K794" s="102"/>
      <c r="L794" s="102"/>
      <c r="M794" s="102"/>
      <c r="N794" s="102"/>
      <c r="O794" s="102"/>
      <c r="P794" s="102"/>
      <c r="Q794" s="102"/>
      <c r="R794" s="171"/>
      <c r="S794" s="171"/>
      <c r="T794" s="171"/>
      <c r="U794" s="83"/>
      <c r="V794" s="84"/>
      <c r="W794" s="155"/>
      <c r="X794" s="156"/>
      <c r="Y794" s="156"/>
      <c r="Z794" s="156"/>
      <c r="AA794" s="157"/>
      <c r="AB794" s="161"/>
      <c r="AC794" s="162"/>
      <c r="AD794" s="162"/>
      <c r="AE794" s="162"/>
      <c r="AF794" s="163"/>
      <c r="AG794" s="60" t="str">
        <f t="shared" si="107"/>
        <v/>
      </c>
      <c r="AH794" s="61"/>
      <c r="AI794" s="61"/>
      <c r="AJ794" s="62"/>
      <c r="AK794" s="66" t="str">
        <f t="shared" si="103"/>
        <v/>
      </c>
      <c r="AL794" s="67"/>
      <c r="AM794" s="68"/>
      <c r="AN794" s="145"/>
      <c r="AO794" s="146"/>
      <c r="AP794" s="147"/>
      <c r="AT794" s="292"/>
      <c r="AU794" s="292"/>
      <c r="AV794" s="305"/>
      <c r="AW794" s="305"/>
      <c r="AX794" s="305"/>
      <c r="AZ794" s="29"/>
      <c r="BA794" s="32"/>
      <c r="BB794" s="32"/>
      <c r="BC794" s="32"/>
      <c r="BD794" s="32"/>
      <c r="BE794" s="32"/>
      <c r="BF794" s="32"/>
      <c r="BG794" s="32"/>
      <c r="BH794" s="32"/>
      <c r="BI794" s="32"/>
    </row>
    <row r="795" spans="5:61" ht="14.1" hidden="1" customHeight="1" x14ac:dyDescent="0.25">
      <c r="E795" s="148" t="str">
        <f>"7.2.1."&amp;TEXT(AZ795,"0")</f>
        <v>7.2.1.18</v>
      </c>
      <c r="F795" s="148"/>
      <c r="G795" s="148"/>
      <c r="H795" s="130" t="s">
        <v>193</v>
      </c>
      <c r="I795" s="131"/>
      <c r="J795" s="102" t="s">
        <v>194</v>
      </c>
      <c r="K795" s="102"/>
      <c r="L795" s="102"/>
      <c r="M795" s="102"/>
      <c r="N795" s="102"/>
      <c r="O795" s="102"/>
      <c r="P795" s="102"/>
      <c r="Q795" s="102"/>
      <c r="R795" s="283"/>
      <c r="S795" s="284"/>
      <c r="T795" s="285"/>
      <c r="U795" s="81" t="e">
        <f>R795/($AE$370*1000)</f>
        <v>#DIV/0!</v>
      </c>
      <c r="V795" s="82"/>
      <c r="W795" s="149" t="s">
        <v>332</v>
      </c>
      <c r="X795" s="150"/>
      <c r="Y795" s="150"/>
      <c r="Z795" s="150"/>
      <c r="AA795" s="151"/>
      <c r="AB795" s="268">
        <f>IF((1-AB797-AB800)&gt;1,1,1-AB797-AB800)</f>
        <v>1</v>
      </c>
      <c r="AC795" s="269"/>
      <c r="AD795" s="269"/>
      <c r="AE795" s="269"/>
      <c r="AF795" s="270"/>
      <c r="AG795" s="54">
        <f t="shared" ref="AG795:AG796" si="108">IF(W795="","",IFERROR(R795*AB795*VLOOKUP(W795,$BA$626:$BD$632,4),0))</f>
        <v>0</v>
      </c>
      <c r="AH795" s="55"/>
      <c r="AI795" s="55"/>
      <c r="AJ795" s="56"/>
      <c r="AK795" s="63" t="str">
        <f t="shared" ref="AK795:AK801" si="109">IFERROR(VLOOKUP(W795,$BA$626:$BC$632,3),"")</f>
        <v>Гкал</v>
      </c>
      <c r="AL795" s="64"/>
      <c r="AM795" s="65"/>
      <c r="AN795" s="139">
        <f>IFERROR(AG795*VLOOKUP(W795,$BA$626:$BC$632,2),0)+IFERROR(AG797*VLOOKUP(W797,$BA$626:$BC$632,2),0)+IFERROR(AG800*VLOOKUP(W800,$BA$626:$BC$632,2),0)</f>
        <v>0</v>
      </c>
      <c r="AO795" s="140"/>
      <c r="AP795" s="141"/>
      <c r="AS795" s="24"/>
      <c r="AT795" s="292"/>
      <c r="AU795" s="292"/>
      <c r="AV795" s="305"/>
      <c r="AW795" s="305"/>
      <c r="AX795" s="305"/>
      <c r="AZ795" s="29">
        <f>AZ556</f>
        <v>18</v>
      </c>
      <c r="BA795" s="32"/>
      <c r="BB795" s="32"/>
      <c r="BC795" s="32"/>
      <c r="BD795" s="32"/>
      <c r="BE795" s="32"/>
      <c r="BF795" s="32"/>
      <c r="BG795" s="32"/>
      <c r="BH795" s="32"/>
      <c r="BI795" s="32"/>
    </row>
    <row r="796" spans="5:61" ht="14.1" hidden="1" customHeight="1" x14ac:dyDescent="0.25">
      <c r="E796" s="148"/>
      <c r="F796" s="148"/>
      <c r="G796" s="148"/>
      <c r="H796" s="132"/>
      <c r="I796" s="133"/>
      <c r="J796" s="102"/>
      <c r="K796" s="102"/>
      <c r="L796" s="102"/>
      <c r="M796" s="102"/>
      <c r="N796" s="102"/>
      <c r="O796" s="102"/>
      <c r="P796" s="102"/>
      <c r="Q796" s="102"/>
      <c r="R796" s="286"/>
      <c r="S796" s="287"/>
      <c r="T796" s="288"/>
      <c r="U796" s="165"/>
      <c r="V796" s="166"/>
      <c r="W796" s="155"/>
      <c r="X796" s="156"/>
      <c r="Y796" s="156"/>
      <c r="Z796" s="156"/>
      <c r="AA796" s="157"/>
      <c r="AB796" s="271">
        <f t="shared" ref="AB796" si="110">1-AB797-AB799</f>
        <v>1</v>
      </c>
      <c r="AC796" s="272"/>
      <c r="AD796" s="272"/>
      <c r="AE796" s="272"/>
      <c r="AF796" s="273"/>
      <c r="AG796" s="60" t="str">
        <f t="shared" si="108"/>
        <v/>
      </c>
      <c r="AH796" s="61"/>
      <c r="AI796" s="61"/>
      <c r="AJ796" s="62"/>
      <c r="AK796" s="66" t="str">
        <f t="shared" si="109"/>
        <v/>
      </c>
      <c r="AL796" s="67"/>
      <c r="AM796" s="68"/>
      <c r="AN796" s="142"/>
      <c r="AO796" s="143"/>
      <c r="AP796" s="144"/>
      <c r="AT796" s="292"/>
      <c r="AU796" s="292"/>
      <c r="AV796" s="305"/>
      <c r="AW796" s="305"/>
      <c r="AX796" s="305"/>
      <c r="AZ796" s="29"/>
      <c r="BA796" s="32"/>
      <c r="BB796" s="32"/>
      <c r="BC796" s="32"/>
      <c r="BD796" s="32"/>
      <c r="BE796" s="32"/>
      <c r="BF796" s="32"/>
      <c r="BG796" s="32"/>
      <c r="BH796" s="32"/>
      <c r="BI796" s="32"/>
    </row>
    <row r="797" spans="5:61" ht="14.1" hidden="1" customHeight="1" x14ac:dyDescent="0.25">
      <c r="E797" s="148"/>
      <c r="F797" s="148"/>
      <c r="G797" s="148"/>
      <c r="H797" s="132"/>
      <c r="I797" s="133"/>
      <c r="J797" s="102"/>
      <c r="K797" s="102"/>
      <c r="L797" s="102"/>
      <c r="M797" s="102"/>
      <c r="N797" s="102"/>
      <c r="O797" s="102"/>
      <c r="P797" s="102"/>
      <c r="Q797" s="102"/>
      <c r="R797" s="286"/>
      <c r="S797" s="287"/>
      <c r="T797" s="288"/>
      <c r="U797" s="165"/>
      <c r="V797" s="166"/>
      <c r="W797" s="149"/>
      <c r="X797" s="150"/>
      <c r="Y797" s="150"/>
      <c r="Z797" s="150"/>
      <c r="AA797" s="151"/>
      <c r="AB797" s="158">
        <v>0</v>
      </c>
      <c r="AC797" s="159"/>
      <c r="AD797" s="159"/>
      <c r="AE797" s="159"/>
      <c r="AF797" s="160"/>
      <c r="AG797" s="54" t="str">
        <f>IF(W797="","",IFERROR(R795*AB797*VLOOKUP(W797,$BA$626:$BD$632,4),0))</f>
        <v/>
      </c>
      <c r="AH797" s="55"/>
      <c r="AI797" s="55"/>
      <c r="AJ797" s="56"/>
      <c r="AK797" s="63" t="str">
        <f t="shared" si="109"/>
        <v/>
      </c>
      <c r="AL797" s="64"/>
      <c r="AM797" s="65"/>
      <c r="AN797" s="142"/>
      <c r="AO797" s="143"/>
      <c r="AP797" s="144"/>
      <c r="AT797" s="292"/>
      <c r="AU797" s="292"/>
      <c r="AV797" s="305"/>
      <c r="AW797" s="305"/>
      <c r="AX797" s="305"/>
      <c r="AZ797" s="29"/>
      <c r="BA797" s="32"/>
      <c r="BB797" s="32"/>
      <c r="BC797" s="32"/>
      <c r="BD797" s="32"/>
      <c r="BE797" s="32"/>
      <c r="BF797" s="32"/>
      <c r="BG797" s="32"/>
      <c r="BH797" s="32"/>
      <c r="BI797" s="32"/>
    </row>
    <row r="798" spans="5:61" ht="14.1" hidden="1" customHeight="1" x14ac:dyDescent="0.25">
      <c r="E798" s="148"/>
      <c r="F798" s="148"/>
      <c r="G798" s="148"/>
      <c r="H798" s="132"/>
      <c r="I798" s="133"/>
      <c r="J798" s="102"/>
      <c r="K798" s="102"/>
      <c r="L798" s="102"/>
      <c r="M798" s="102"/>
      <c r="N798" s="102"/>
      <c r="O798" s="102"/>
      <c r="P798" s="102"/>
      <c r="Q798" s="102"/>
      <c r="R798" s="286"/>
      <c r="S798" s="287"/>
      <c r="T798" s="288"/>
      <c r="U798" s="165"/>
      <c r="V798" s="166"/>
      <c r="W798" s="152"/>
      <c r="X798" s="153"/>
      <c r="Y798" s="153"/>
      <c r="Z798" s="153"/>
      <c r="AA798" s="154"/>
      <c r="AB798" s="274"/>
      <c r="AC798" s="275"/>
      <c r="AD798" s="275"/>
      <c r="AE798" s="275"/>
      <c r="AF798" s="276"/>
      <c r="AG798" s="57" t="str">
        <f t="shared" ref="AG798:AG799" si="111">IF(W798="","",IFERROR(R797*AB798*VLOOKUP(W798,$BA$626:$BD$632,4),0))</f>
        <v/>
      </c>
      <c r="AH798" s="58"/>
      <c r="AI798" s="58"/>
      <c r="AJ798" s="59"/>
      <c r="AK798" s="74" t="str">
        <f t="shared" si="109"/>
        <v/>
      </c>
      <c r="AL798" s="75"/>
      <c r="AM798" s="76"/>
      <c r="AN798" s="142"/>
      <c r="AO798" s="143"/>
      <c r="AP798" s="144"/>
      <c r="AT798" s="292"/>
      <c r="AU798" s="292"/>
      <c r="AV798" s="305"/>
      <c r="AW798" s="305"/>
      <c r="AX798" s="305"/>
      <c r="AZ798" s="29"/>
      <c r="BA798" s="32"/>
      <c r="BB798" s="32"/>
      <c r="BC798" s="32"/>
      <c r="BD798" s="32"/>
      <c r="BE798" s="32"/>
      <c r="BF798" s="32"/>
      <c r="BG798" s="32"/>
      <c r="BH798" s="32"/>
      <c r="BI798" s="32"/>
    </row>
    <row r="799" spans="5:61" ht="14.1" hidden="1" customHeight="1" x14ac:dyDescent="0.25">
      <c r="E799" s="148"/>
      <c r="F799" s="148"/>
      <c r="G799" s="148"/>
      <c r="H799" s="132"/>
      <c r="I799" s="133"/>
      <c r="J799" s="102"/>
      <c r="K799" s="102"/>
      <c r="L799" s="102"/>
      <c r="M799" s="102"/>
      <c r="N799" s="102"/>
      <c r="O799" s="102"/>
      <c r="P799" s="102"/>
      <c r="Q799" s="102"/>
      <c r="R799" s="286"/>
      <c r="S799" s="287"/>
      <c r="T799" s="288"/>
      <c r="U799" s="165"/>
      <c r="V799" s="166"/>
      <c r="W799" s="155"/>
      <c r="X799" s="156"/>
      <c r="Y799" s="156"/>
      <c r="Z799" s="156"/>
      <c r="AA799" s="157"/>
      <c r="AB799" s="161"/>
      <c r="AC799" s="162"/>
      <c r="AD799" s="162"/>
      <c r="AE799" s="162"/>
      <c r="AF799" s="163"/>
      <c r="AG799" s="60" t="str">
        <f t="shared" si="111"/>
        <v/>
      </c>
      <c r="AH799" s="61"/>
      <c r="AI799" s="61"/>
      <c r="AJ799" s="62"/>
      <c r="AK799" s="74" t="str">
        <f t="shared" si="109"/>
        <v/>
      </c>
      <c r="AL799" s="75"/>
      <c r="AM799" s="76"/>
      <c r="AN799" s="142"/>
      <c r="AO799" s="143"/>
      <c r="AP799" s="144"/>
      <c r="AT799" s="292"/>
      <c r="AU799" s="292"/>
      <c r="AV799" s="305"/>
      <c r="AW799" s="305"/>
      <c r="AX799" s="305"/>
      <c r="AZ799" s="29"/>
      <c r="BA799" s="32"/>
      <c r="BB799" s="32"/>
      <c r="BC799" s="32"/>
      <c r="BD799" s="32"/>
      <c r="BE799" s="32"/>
      <c r="BF799" s="32"/>
      <c r="BG799" s="32"/>
      <c r="BH799" s="32"/>
      <c r="BI799" s="32"/>
    </row>
    <row r="800" spans="5:61" ht="14.1" hidden="1" customHeight="1" x14ac:dyDescent="0.25">
      <c r="E800" s="148"/>
      <c r="F800" s="148"/>
      <c r="G800" s="148"/>
      <c r="H800" s="132"/>
      <c r="I800" s="133"/>
      <c r="J800" s="102"/>
      <c r="K800" s="102"/>
      <c r="L800" s="102"/>
      <c r="M800" s="102"/>
      <c r="N800" s="102"/>
      <c r="O800" s="102"/>
      <c r="P800" s="102"/>
      <c r="Q800" s="102"/>
      <c r="R800" s="286"/>
      <c r="S800" s="287"/>
      <c r="T800" s="288"/>
      <c r="U800" s="165"/>
      <c r="V800" s="166"/>
      <c r="W800" s="149"/>
      <c r="X800" s="150"/>
      <c r="Y800" s="150"/>
      <c r="Z800" s="150"/>
      <c r="AA800" s="151"/>
      <c r="AB800" s="158">
        <v>0</v>
      </c>
      <c r="AC800" s="159"/>
      <c r="AD800" s="159"/>
      <c r="AE800" s="159"/>
      <c r="AF800" s="160"/>
      <c r="AG800" s="54" t="str">
        <f>IF(W800="","",IFERROR(R795*AB800*VLOOKUP(W800,$BA$626:$BD$632,4),0))</f>
        <v/>
      </c>
      <c r="AH800" s="55"/>
      <c r="AI800" s="55"/>
      <c r="AJ800" s="56"/>
      <c r="AK800" s="63" t="str">
        <f t="shared" si="109"/>
        <v/>
      </c>
      <c r="AL800" s="64"/>
      <c r="AM800" s="65"/>
      <c r="AN800" s="142"/>
      <c r="AO800" s="143"/>
      <c r="AP800" s="144"/>
      <c r="AT800" s="292"/>
      <c r="AU800" s="292"/>
      <c r="AV800" s="305"/>
      <c r="AW800" s="305"/>
      <c r="AX800" s="305"/>
      <c r="AZ800" s="29"/>
      <c r="BA800" s="32"/>
      <c r="BB800" s="32"/>
      <c r="BC800" s="32"/>
      <c r="BD800" s="32"/>
      <c r="BE800" s="32"/>
      <c r="BF800" s="32"/>
      <c r="BG800" s="32"/>
      <c r="BH800" s="32"/>
      <c r="BI800" s="32"/>
    </row>
    <row r="801" spans="5:61" ht="14.1" hidden="1" customHeight="1" x14ac:dyDescent="0.25">
      <c r="E801" s="148"/>
      <c r="F801" s="148"/>
      <c r="G801" s="148"/>
      <c r="H801" s="134"/>
      <c r="I801" s="135"/>
      <c r="J801" s="102"/>
      <c r="K801" s="102"/>
      <c r="L801" s="102"/>
      <c r="M801" s="102"/>
      <c r="N801" s="102"/>
      <c r="O801" s="102"/>
      <c r="P801" s="102"/>
      <c r="Q801" s="102"/>
      <c r="R801" s="289"/>
      <c r="S801" s="290"/>
      <c r="T801" s="291"/>
      <c r="U801" s="165"/>
      <c r="V801" s="166"/>
      <c r="W801" s="155"/>
      <c r="X801" s="156"/>
      <c r="Y801" s="156"/>
      <c r="Z801" s="156"/>
      <c r="AA801" s="157"/>
      <c r="AB801" s="161"/>
      <c r="AC801" s="162"/>
      <c r="AD801" s="162"/>
      <c r="AE801" s="162"/>
      <c r="AF801" s="163"/>
      <c r="AG801" s="60" t="str">
        <f t="shared" ref="AG801" si="112">IF(W801="","",IFERROR(R799*AB801*VLOOKUP(W801,$BA$626:$BD$632,4),0))</f>
        <v/>
      </c>
      <c r="AH801" s="61"/>
      <c r="AI801" s="61"/>
      <c r="AJ801" s="62"/>
      <c r="AK801" s="66" t="str">
        <f t="shared" si="109"/>
        <v/>
      </c>
      <c r="AL801" s="67"/>
      <c r="AM801" s="68"/>
      <c r="AN801" s="145"/>
      <c r="AO801" s="146"/>
      <c r="AP801" s="147"/>
      <c r="AT801" s="292"/>
      <c r="AU801" s="292"/>
      <c r="AV801" s="305"/>
      <c r="AW801" s="305"/>
      <c r="AX801" s="305"/>
      <c r="AZ801" s="29"/>
      <c r="BA801" s="32"/>
      <c r="BB801" s="32"/>
      <c r="BC801" s="32"/>
      <c r="BD801" s="32"/>
      <c r="BE801" s="32"/>
      <c r="BF801" s="32"/>
      <c r="BG801" s="32"/>
      <c r="BH801" s="32"/>
      <c r="BI801" s="32"/>
    </row>
    <row r="802" spans="5:61" ht="14.1" hidden="1" customHeight="1" x14ac:dyDescent="0.25">
      <c r="E802" s="148" t="str">
        <f>"7.2.1."&amp;TEXT(AZ802,"0")</f>
        <v>7.2.1.19</v>
      </c>
      <c r="F802" s="148"/>
      <c r="G802" s="148"/>
      <c r="H802" s="130" t="s">
        <v>195</v>
      </c>
      <c r="I802" s="131"/>
      <c r="J802" s="102" t="s">
        <v>196</v>
      </c>
      <c r="K802" s="102"/>
      <c r="L802" s="102"/>
      <c r="M802" s="102"/>
      <c r="N802" s="102"/>
      <c r="O802" s="102"/>
      <c r="P802" s="102"/>
      <c r="Q802" s="102"/>
      <c r="R802" s="171"/>
      <c r="S802" s="171"/>
      <c r="T802" s="171"/>
      <c r="U802" s="81" t="e">
        <f>R802/($AE$370*1000)</f>
        <v>#DIV/0!</v>
      </c>
      <c r="V802" s="82"/>
      <c r="W802" s="149" t="s">
        <v>270</v>
      </c>
      <c r="X802" s="150"/>
      <c r="Y802" s="150"/>
      <c r="Z802" s="150"/>
      <c r="AA802" s="151"/>
      <c r="AB802" s="268">
        <f>IF((1-AB804-AB807)&gt;1,1,1-AB804-AB807)</f>
        <v>1</v>
      </c>
      <c r="AC802" s="269"/>
      <c r="AD802" s="269"/>
      <c r="AE802" s="269"/>
      <c r="AF802" s="270"/>
      <c r="AG802" s="54">
        <f t="shared" ref="AG802:AG803" si="113">IF(W802="","",IFERROR(R802*AB802*VLOOKUP(W802,$BA$626:$BD$632,4),0))</f>
        <v>0</v>
      </c>
      <c r="AH802" s="55"/>
      <c r="AI802" s="55"/>
      <c r="AJ802" s="56"/>
      <c r="AK802" s="63" t="str">
        <f t="shared" ref="AK802:AK808" si="114">IFERROR(VLOOKUP(W802,$BA$626:$BC$632,3),"")</f>
        <v>кВт·год</v>
      </c>
      <c r="AL802" s="64"/>
      <c r="AM802" s="65"/>
      <c r="AN802" s="139">
        <f>IFERROR(AG802*VLOOKUP(W802,$BA$626:$BC$632,2),0)+IFERROR(AG804*VLOOKUP(W804,$BA$626:$BC$632,2),0)+IFERROR(AG807*VLOOKUP(W807,$BA$626:$BC$632,2),0)</f>
        <v>0</v>
      </c>
      <c r="AO802" s="140"/>
      <c r="AP802" s="141"/>
      <c r="AS802" s="24"/>
      <c r="AT802" s="292"/>
      <c r="AU802" s="292"/>
      <c r="AV802" s="305"/>
      <c r="AW802" s="305"/>
      <c r="AX802" s="305"/>
      <c r="AZ802" s="29">
        <f>AZ562</f>
        <v>19</v>
      </c>
      <c r="BA802" s="32"/>
      <c r="BB802" s="32"/>
      <c r="BC802" s="32"/>
      <c r="BD802" s="32"/>
      <c r="BE802" s="32"/>
      <c r="BF802" s="32"/>
      <c r="BG802" s="32"/>
      <c r="BH802" s="32"/>
      <c r="BI802" s="32"/>
    </row>
    <row r="803" spans="5:61" ht="14.1" hidden="1" customHeight="1" x14ac:dyDescent="0.25">
      <c r="E803" s="148"/>
      <c r="F803" s="148"/>
      <c r="G803" s="148"/>
      <c r="H803" s="132"/>
      <c r="I803" s="133"/>
      <c r="J803" s="102"/>
      <c r="K803" s="102"/>
      <c r="L803" s="102"/>
      <c r="M803" s="102"/>
      <c r="N803" s="102"/>
      <c r="O803" s="102"/>
      <c r="P803" s="102"/>
      <c r="Q803" s="102"/>
      <c r="R803" s="171"/>
      <c r="S803" s="171"/>
      <c r="T803" s="171"/>
      <c r="U803" s="165"/>
      <c r="V803" s="166"/>
      <c r="W803" s="155"/>
      <c r="X803" s="156"/>
      <c r="Y803" s="156"/>
      <c r="Z803" s="156"/>
      <c r="AA803" s="157"/>
      <c r="AB803" s="271">
        <f t="shared" ref="AB803" si="115">1-AB804-AB806</f>
        <v>1</v>
      </c>
      <c r="AC803" s="272"/>
      <c r="AD803" s="272"/>
      <c r="AE803" s="272"/>
      <c r="AF803" s="273"/>
      <c r="AG803" s="60" t="str">
        <f t="shared" si="113"/>
        <v/>
      </c>
      <c r="AH803" s="61"/>
      <c r="AI803" s="61"/>
      <c r="AJ803" s="62"/>
      <c r="AK803" s="66" t="str">
        <f t="shared" si="114"/>
        <v/>
      </c>
      <c r="AL803" s="67"/>
      <c r="AM803" s="68"/>
      <c r="AN803" s="142"/>
      <c r="AO803" s="143"/>
      <c r="AP803" s="144"/>
      <c r="AT803" s="292"/>
      <c r="AU803" s="292"/>
      <c r="AV803" s="305"/>
      <c r="AW803" s="305"/>
      <c r="AX803" s="305"/>
      <c r="AZ803" s="29"/>
      <c r="BA803" s="32"/>
      <c r="BB803" s="32"/>
      <c r="BC803" s="32"/>
      <c r="BD803" s="32"/>
      <c r="BE803" s="32"/>
      <c r="BF803" s="32"/>
      <c r="BG803" s="32"/>
      <c r="BH803" s="32"/>
      <c r="BI803" s="32"/>
    </row>
    <row r="804" spans="5:61" ht="14.1" hidden="1" customHeight="1" x14ac:dyDescent="0.25">
      <c r="E804" s="148"/>
      <c r="F804" s="148"/>
      <c r="G804" s="148"/>
      <c r="H804" s="132"/>
      <c r="I804" s="133"/>
      <c r="J804" s="102"/>
      <c r="K804" s="102"/>
      <c r="L804" s="102"/>
      <c r="M804" s="102"/>
      <c r="N804" s="102"/>
      <c r="O804" s="102"/>
      <c r="P804" s="102"/>
      <c r="Q804" s="102"/>
      <c r="R804" s="171"/>
      <c r="S804" s="171"/>
      <c r="T804" s="171"/>
      <c r="U804" s="165"/>
      <c r="V804" s="166"/>
      <c r="W804" s="149"/>
      <c r="X804" s="150"/>
      <c r="Y804" s="150"/>
      <c r="Z804" s="150"/>
      <c r="AA804" s="151"/>
      <c r="AB804" s="158">
        <v>0</v>
      </c>
      <c r="AC804" s="159"/>
      <c r="AD804" s="159"/>
      <c r="AE804" s="159"/>
      <c r="AF804" s="160"/>
      <c r="AG804" s="54" t="str">
        <f>IF(W804="","",IFERROR(R802*AB804*VLOOKUP(W804,$BA$626:$BD$632,4),0))</f>
        <v/>
      </c>
      <c r="AH804" s="55"/>
      <c r="AI804" s="55"/>
      <c r="AJ804" s="56"/>
      <c r="AK804" s="63" t="str">
        <f t="shared" si="114"/>
        <v/>
      </c>
      <c r="AL804" s="64"/>
      <c r="AM804" s="65"/>
      <c r="AN804" s="142"/>
      <c r="AO804" s="143"/>
      <c r="AP804" s="144"/>
      <c r="AT804" s="292"/>
      <c r="AU804" s="292"/>
      <c r="AV804" s="305"/>
      <c r="AW804" s="305"/>
      <c r="AX804" s="305"/>
      <c r="AZ804" s="29"/>
      <c r="BA804" s="32"/>
      <c r="BB804" s="32"/>
      <c r="BC804" s="32"/>
      <c r="BD804" s="32"/>
      <c r="BE804" s="32"/>
      <c r="BF804" s="32"/>
      <c r="BG804" s="32"/>
      <c r="BH804" s="32"/>
      <c r="BI804" s="32"/>
    </row>
    <row r="805" spans="5:61" ht="14.1" hidden="1" customHeight="1" x14ac:dyDescent="0.25">
      <c r="E805" s="148"/>
      <c r="F805" s="148"/>
      <c r="G805" s="148"/>
      <c r="H805" s="132"/>
      <c r="I805" s="133"/>
      <c r="J805" s="102"/>
      <c r="K805" s="102"/>
      <c r="L805" s="102"/>
      <c r="M805" s="102"/>
      <c r="N805" s="102"/>
      <c r="O805" s="102"/>
      <c r="P805" s="102"/>
      <c r="Q805" s="102"/>
      <c r="R805" s="171"/>
      <c r="S805" s="171"/>
      <c r="T805" s="171"/>
      <c r="U805" s="165"/>
      <c r="V805" s="166"/>
      <c r="W805" s="152"/>
      <c r="X805" s="153"/>
      <c r="Y805" s="153"/>
      <c r="Z805" s="153"/>
      <c r="AA805" s="154"/>
      <c r="AB805" s="274"/>
      <c r="AC805" s="275"/>
      <c r="AD805" s="275"/>
      <c r="AE805" s="275"/>
      <c r="AF805" s="276"/>
      <c r="AG805" s="57" t="str">
        <f t="shared" ref="AG805:AG806" si="116">IF(W805="","",IFERROR(R804*AB805*VLOOKUP(W805,$BA$626:$BD$632,4),0))</f>
        <v/>
      </c>
      <c r="AH805" s="58"/>
      <c r="AI805" s="58"/>
      <c r="AJ805" s="59"/>
      <c r="AK805" s="74" t="str">
        <f t="shared" si="114"/>
        <v/>
      </c>
      <c r="AL805" s="75"/>
      <c r="AM805" s="76"/>
      <c r="AN805" s="142"/>
      <c r="AO805" s="143"/>
      <c r="AP805" s="144"/>
      <c r="AT805" s="292"/>
      <c r="AU805" s="292"/>
      <c r="AV805" s="305"/>
      <c r="AW805" s="305"/>
      <c r="AX805" s="305"/>
      <c r="AZ805" s="29"/>
      <c r="BA805" s="32"/>
      <c r="BB805" s="32"/>
      <c r="BC805" s="32"/>
      <c r="BD805" s="32"/>
      <c r="BE805" s="32"/>
      <c r="BF805" s="32"/>
      <c r="BG805" s="32"/>
      <c r="BH805" s="32"/>
      <c r="BI805" s="32"/>
    </row>
    <row r="806" spans="5:61" ht="14.1" hidden="1" customHeight="1" x14ac:dyDescent="0.25">
      <c r="E806" s="148"/>
      <c r="F806" s="148"/>
      <c r="G806" s="148"/>
      <c r="H806" s="132"/>
      <c r="I806" s="133"/>
      <c r="J806" s="102"/>
      <c r="K806" s="102"/>
      <c r="L806" s="102"/>
      <c r="M806" s="102"/>
      <c r="N806" s="102"/>
      <c r="O806" s="102"/>
      <c r="P806" s="102"/>
      <c r="Q806" s="102"/>
      <c r="R806" s="171"/>
      <c r="S806" s="171"/>
      <c r="T806" s="171"/>
      <c r="U806" s="165"/>
      <c r="V806" s="166"/>
      <c r="W806" s="155"/>
      <c r="X806" s="156"/>
      <c r="Y806" s="156"/>
      <c r="Z806" s="156"/>
      <c r="AA806" s="157"/>
      <c r="AB806" s="161"/>
      <c r="AC806" s="162"/>
      <c r="AD806" s="162"/>
      <c r="AE806" s="162"/>
      <c r="AF806" s="163"/>
      <c r="AG806" s="60" t="str">
        <f t="shared" si="116"/>
        <v/>
      </c>
      <c r="AH806" s="61"/>
      <c r="AI806" s="61"/>
      <c r="AJ806" s="62"/>
      <c r="AK806" s="74" t="str">
        <f t="shared" si="114"/>
        <v/>
      </c>
      <c r="AL806" s="75"/>
      <c r="AM806" s="76"/>
      <c r="AN806" s="142"/>
      <c r="AO806" s="143"/>
      <c r="AP806" s="144"/>
      <c r="AT806" s="292"/>
      <c r="AU806" s="292"/>
      <c r="AV806" s="305"/>
      <c r="AW806" s="305"/>
      <c r="AX806" s="305"/>
      <c r="AZ806" s="29"/>
      <c r="BA806" s="32"/>
      <c r="BB806" s="32"/>
      <c r="BC806" s="32"/>
      <c r="BD806" s="32"/>
      <c r="BE806" s="32"/>
      <c r="BF806" s="32"/>
      <c r="BG806" s="32"/>
      <c r="BH806" s="32"/>
      <c r="BI806" s="32"/>
    </row>
    <row r="807" spans="5:61" ht="14.1" hidden="1" customHeight="1" x14ac:dyDescent="0.25">
      <c r="E807" s="148"/>
      <c r="F807" s="148"/>
      <c r="G807" s="148"/>
      <c r="H807" s="132"/>
      <c r="I807" s="133"/>
      <c r="J807" s="102"/>
      <c r="K807" s="102"/>
      <c r="L807" s="102"/>
      <c r="M807" s="102"/>
      <c r="N807" s="102"/>
      <c r="O807" s="102"/>
      <c r="P807" s="102"/>
      <c r="Q807" s="102"/>
      <c r="R807" s="171"/>
      <c r="S807" s="171"/>
      <c r="T807" s="171"/>
      <c r="U807" s="165"/>
      <c r="V807" s="166"/>
      <c r="W807" s="149"/>
      <c r="X807" s="150"/>
      <c r="Y807" s="150"/>
      <c r="Z807" s="150"/>
      <c r="AA807" s="151"/>
      <c r="AB807" s="158">
        <v>0</v>
      </c>
      <c r="AC807" s="159"/>
      <c r="AD807" s="159"/>
      <c r="AE807" s="159"/>
      <c r="AF807" s="160"/>
      <c r="AG807" s="54" t="str">
        <f>IF(W807="","",IFERROR(R802*AB807*VLOOKUP(W807,$BA$626:$BD$632,4),0))</f>
        <v/>
      </c>
      <c r="AH807" s="55"/>
      <c r="AI807" s="55"/>
      <c r="AJ807" s="56"/>
      <c r="AK807" s="63" t="str">
        <f t="shared" si="114"/>
        <v/>
      </c>
      <c r="AL807" s="64"/>
      <c r="AM807" s="65"/>
      <c r="AN807" s="142"/>
      <c r="AO807" s="143"/>
      <c r="AP807" s="144"/>
      <c r="AT807" s="292"/>
      <c r="AU807" s="292"/>
      <c r="AV807" s="305"/>
      <c r="AW807" s="305"/>
      <c r="AX807" s="305"/>
      <c r="AZ807" s="29"/>
      <c r="BA807" s="32"/>
      <c r="BB807" s="32"/>
      <c r="BC807" s="32"/>
      <c r="BD807" s="32"/>
      <c r="BE807" s="32"/>
      <c r="BF807" s="32"/>
      <c r="BG807" s="32"/>
      <c r="BH807" s="32"/>
      <c r="BI807" s="32"/>
    </row>
    <row r="808" spans="5:61" ht="14.1" hidden="1" customHeight="1" x14ac:dyDescent="0.25">
      <c r="E808" s="148"/>
      <c r="F808" s="148"/>
      <c r="G808" s="148"/>
      <c r="H808" s="134"/>
      <c r="I808" s="135"/>
      <c r="J808" s="102"/>
      <c r="K808" s="102"/>
      <c r="L808" s="102"/>
      <c r="M808" s="102"/>
      <c r="N808" s="102"/>
      <c r="O808" s="102"/>
      <c r="P808" s="102"/>
      <c r="Q808" s="102"/>
      <c r="R808" s="171"/>
      <c r="S808" s="171"/>
      <c r="T808" s="171"/>
      <c r="U808" s="165"/>
      <c r="V808" s="166"/>
      <c r="W808" s="155"/>
      <c r="X808" s="156"/>
      <c r="Y808" s="156"/>
      <c r="Z808" s="156"/>
      <c r="AA808" s="157"/>
      <c r="AB808" s="161"/>
      <c r="AC808" s="162"/>
      <c r="AD808" s="162"/>
      <c r="AE808" s="162"/>
      <c r="AF808" s="163"/>
      <c r="AG808" s="60" t="str">
        <f t="shared" ref="AG808" si="117">IF(W808="","",IFERROR(R806*AB808*VLOOKUP(W808,$BA$626:$BD$632,4),0))</f>
        <v/>
      </c>
      <c r="AH808" s="61"/>
      <c r="AI808" s="61"/>
      <c r="AJ808" s="62"/>
      <c r="AK808" s="66" t="str">
        <f t="shared" si="114"/>
        <v/>
      </c>
      <c r="AL808" s="67"/>
      <c r="AM808" s="68"/>
      <c r="AN808" s="145"/>
      <c r="AO808" s="146"/>
      <c r="AP808" s="147"/>
      <c r="AT808" s="292"/>
      <c r="AU808" s="292"/>
      <c r="AV808" s="305"/>
      <c r="AW808" s="305"/>
      <c r="AX808" s="305"/>
      <c r="AZ808" s="29"/>
      <c r="BA808" s="32"/>
      <c r="BB808" s="32"/>
      <c r="BC808" s="32"/>
      <c r="BD808" s="32"/>
      <c r="BE808" s="32"/>
      <c r="BF808" s="32"/>
      <c r="BG808" s="32"/>
      <c r="BH808" s="32"/>
      <c r="BI808" s="32"/>
    </row>
    <row r="809" spans="5:61" ht="14.1" hidden="1" customHeight="1" x14ac:dyDescent="0.25">
      <c r="E809" s="148" t="str">
        <f>"7.2.1."&amp;TEXT(AZ809,"0")</f>
        <v>7.2.1.20</v>
      </c>
      <c r="F809" s="148"/>
      <c r="G809" s="148"/>
      <c r="H809" s="130" t="s">
        <v>197</v>
      </c>
      <c r="I809" s="131"/>
      <c r="J809" s="102" t="s">
        <v>198</v>
      </c>
      <c r="K809" s="102"/>
      <c r="L809" s="102"/>
      <c r="M809" s="102"/>
      <c r="N809" s="102"/>
      <c r="O809" s="102"/>
      <c r="P809" s="102"/>
      <c r="Q809" s="102"/>
      <c r="R809" s="283"/>
      <c r="S809" s="284"/>
      <c r="T809" s="285"/>
      <c r="U809" s="81" t="e">
        <f>R809/($AE$370*1000)</f>
        <v>#DIV/0!</v>
      </c>
      <c r="V809" s="82"/>
      <c r="W809" s="149" t="s">
        <v>332</v>
      </c>
      <c r="X809" s="150"/>
      <c r="Y809" s="150"/>
      <c r="Z809" s="150"/>
      <c r="AA809" s="151"/>
      <c r="AB809" s="268">
        <f>IF((1-AB811-AB813)&gt;1,1,1-AB811-AB813)</f>
        <v>1</v>
      </c>
      <c r="AC809" s="269"/>
      <c r="AD809" s="269"/>
      <c r="AE809" s="269"/>
      <c r="AF809" s="270"/>
      <c r="AG809" s="54">
        <f t="shared" ref="AG809:AG810" si="118">IF(W809="","",IFERROR(R809*AB809*VLOOKUP(W809,$BA$626:$BD$632,4),0))</f>
        <v>0</v>
      </c>
      <c r="AH809" s="55"/>
      <c r="AI809" s="55"/>
      <c r="AJ809" s="56"/>
      <c r="AK809" s="63" t="str">
        <f t="shared" ref="AK809:AK814" si="119">IFERROR(VLOOKUP(W809,$BA$626:$BC$632,3),"")</f>
        <v>Гкал</v>
      </c>
      <c r="AL809" s="64"/>
      <c r="AM809" s="65"/>
      <c r="AN809" s="139">
        <f>IFERROR(AG809*VLOOKUP(W809,$BA$626:$BC$632,2),0)+IFERROR(AG811*VLOOKUP(W811,$BA$626:$BC$632,2),0)+IFERROR(AG813*VLOOKUP(W813,$BA$626:$BC$632,2),0)</f>
        <v>0</v>
      </c>
      <c r="AO809" s="140"/>
      <c r="AP809" s="141"/>
      <c r="AS809" s="24"/>
      <c r="AT809" s="292"/>
      <c r="AU809" s="292"/>
      <c r="AV809" s="305"/>
      <c r="AW809" s="305"/>
      <c r="AX809" s="305"/>
      <c r="AZ809" s="29">
        <f>AZ569</f>
        <v>20</v>
      </c>
      <c r="BA809" s="32"/>
      <c r="BB809" s="32"/>
      <c r="BC809" s="32"/>
      <c r="BD809" s="32"/>
      <c r="BE809" s="32"/>
      <c r="BF809" s="32"/>
      <c r="BG809" s="32"/>
      <c r="BH809" s="32"/>
      <c r="BI809" s="32"/>
    </row>
    <row r="810" spans="5:61" ht="14.1" hidden="1" customHeight="1" x14ac:dyDescent="0.25">
      <c r="E810" s="148"/>
      <c r="F810" s="148"/>
      <c r="G810" s="148"/>
      <c r="H810" s="132"/>
      <c r="I810" s="133"/>
      <c r="J810" s="102"/>
      <c r="K810" s="102"/>
      <c r="L810" s="102"/>
      <c r="M810" s="102"/>
      <c r="N810" s="102"/>
      <c r="O810" s="102"/>
      <c r="P810" s="102"/>
      <c r="Q810" s="102"/>
      <c r="R810" s="286"/>
      <c r="S810" s="287"/>
      <c r="T810" s="288"/>
      <c r="U810" s="165"/>
      <c r="V810" s="166"/>
      <c r="W810" s="155"/>
      <c r="X810" s="156"/>
      <c r="Y810" s="156"/>
      <c r="Z810" s="156"/>
      <c r="AA810" s="157"/>
      <c r="AB810" s="271">
        <f t="shared" ref="AB810" si="120">1-AB811-AB813</f>
        <v>1</v>
      </c>
      <c r="AC810" s="272"/>
      <c r="AD810" s="272"/>
      <c r="AE810" s="272"/>
      <c r="AF810" s="273"/>
      <c r="AG810" s="60" t="str">
        <f t="shared" si="118"/>
        <v/>
      </c>
      <c r="AH810" s="61"/>
      <c r="AI810" s="61"/>
      <c r="AJ810" s="62"/>
      <c r="AK810" s="66" t="str">
        <f t="shared" si="119"/>
        <v/>
      </c>
      <c r="AL810" s="67"/>
      <c r="AM810" s="68"/>
      <c r="AN810" s="142"/>
      <c r="AO810" s="143"/>
      <c r="AP810" s="144"/>
      <c r="AT810" s="292"/>
      <c r="AU810" s="292"/>
      <c r="AV810" s="305"/>
      <c r="AW810" s="305"/>
      <c r="AX810" s="305"/>
      <c r="AZ810" s="29"/>
      <c r="BA810" s="32"/>
      <c r="BB810" s="32"/>
      <c r="BC810" s="32"/>
      <c r="BD810" s="32"/>
      <c r="BE810" s="32"/>
      <c r="BF810" s="32"/>
      <c r="BG810" s="32"/>
      <c r="BH810" s="32"/>
      <c r="BI810" s="32"/>
    </row>
    <row r="811" spans="5:61" ht="14.1" hidden="1" customHeight="1" x14ac:dyDescent="0.25">
      <c r="E811" s="148"/>
      <c r="F811" s="148"/>
      <c r="G811" s="148"/>
      <c r="H811" s="132"/>
      <c r="I811" s="133"/>
      <c r="J811" s="102"/>
      <c r="K811" s="102"/>
      <c r="L811" s="102"/>
      <c r="M811" s="102"/>
      <c r="N811" s="102"/>
      <c r="O811" s="102"/>
      <c r="P811" s="102"/>
      <c r="Q811" s="102"/>
      <c r="R811" s="286"/>
      <c r="S811" s="287"/>
      <c r="T811" s="288"/>
      <c r="U811" s="165"/>
      <c r="V811" s="166"/>
      <c r="W811" s="149" t="s">
        <v>270</v>
      </c>
      <c r="X811" s="150"/>
      <c r="Y811" s="150"/>
      <c r="Z811" s="150"/>
      <c r="AA811" s="151"/>
      <c r="AB811" s="158">
        <v>0</v>
      </c>
      <c r="AC811" s="159"/>
      <c r="AD811" s="159"/>
      <c r="AE811" s="159"/>
      <c r="AF811" s="160"/>
      <c r="AG811" s="54">
        <f>IF(W811="","",IFERROR(R809*AB811*VLOOKUP(W811,$BA$626:$BD$632,4),0))</f>
        <v>0</v>
      </c>
      <c r="AH811" s="55"/>
      <c r="AI811" s="55"/>
      <c r="AJ811" s="56"/>
      <c r="AK811" s="63" t="str">
        <f t="shared" si="119"/>
        <v>кВт·год</v>
      </c>
      <c r="AL811" s="64"/>
      <c r="AM811" s="65"/>
      <c r="AN811" s="142"/>
      <c r="AO811" s="143"/>
      <c r="AP811" s="144"/>
      <c r="AT811" s="292"/>
      <c r="AU811" s="292"/>
      <c r="AV811" s="305"/>
      <c r="AW811" s="305"/>
      <c r="AX811" s="305"/>
      <c r="AZ811" s="29"/>
      <c r="BA811" s="32"/>
      <c r="BB811" s="32"/>
      <c r="BC811" s="32"/>
      <c r="BD811" s="32"/>
      <c r="BE811" s="32"/>
      <c r="BF811" s="32"/>
      <c r="BG811" s="32"/>
      <c r="BH811" s="32"/>
      <c r="BI811" s="32"/>
    </row>
    <row r="812" spans="5:61" ht="14.1" hidden="1" customHeight="1" x14ac:dyDescent="0.25">
      <c r="E812" s="148"/>
      <c r="F812" s="148"/>
      <c r="G812" s="148"/>
      <c r="H812" s="132"/>
      <c r="I812" s="133"/>
      <c r="J812" s="102"/>
      <c r="K812" s="102"/>
      <c r="L812" s="102"/>
      <c r="M812" s="102"/>
      <c r="N812" s="102"/>
      <c r="O812" s="102"/>
      <c r="P812" s="102"/>
      <c r="Q812" s="102"/>
      <c r="R812" s="286"/>
      <c r="S812" s="287"/>
      <c r="T812" s="288"/>
      <c r="U812" s="165"/>
      <c r="V812" s="166"/>
      <c r="W812" s="155"/>
      <c r="X812" s="156"/>
      <c r="Y812" s="156"/>
      <c r="Z812" s="156"/>
      <c r="AA812" s="157"/>
      <c r="AB812" s="161"/>
      <c r="AC812" s="162"/>
      <c r="AD812" s="162"/>
      <c r="AE812" s="162"/>
      <c r="AF812" s="163"/>
      <c r="AG812" s="60" t="str">
        <f t="shared" ref="AG812" si="121">IF(W812="","",IFERROR(R811*AB812*VLOOKUP(W812,$BA$626:$BD$632,4),0))</f>
        <v/>
      </c>
      <c r="AH812" s="61"/>
      <c r="AI812" s="61"/>
      <c r="AJ812" s="62"/>
      <c r="AK812" s="66" t="str">
        <f t="shared" si="119"/>
        <v/>
      </c>
      <c r="AL812" s="67"/>
      <c r="AM812" s="68"/>
      <c r="AN812" s="142"/>
      <c r="AO812" s="143"/>
      <c r="AP812" s="144"/>
      <c r="AT812" s="292"/>
      <c r="AU812" s="292"/>
      <c r="AV812" s="305"/>
      <c r="AW812" s="305"/>
      <c r="AX812" s="305"/>
      <c r="AZ812" s="29"/>
      <c r="BA812" s="32"/>
      <c r="BB812" s="32"/>
      <c r="BC812" s="32"/>
      <c r="BD812" s="32"/>
      <c r="BE812" s="32"/>
      <c r="BF812" s="32"/>
      <c r="BG812" s="32"/>
      <c r="BH812" s="32"/>
      <c r="BI812" s="32"/>
    </row>
    <row r="813" spans="5:61" ht="14.1" hidden="1" customHeight="1" x14ac:dyDescent="0.25">
      <c r="E813" s="148"/>
      <c r="F813" s="148"/>
      <c r="G813" s="148"/>
      <c r="H813" s="132"/>
      <c r="I813" s="133"/>
      <c r="J813" s="102"/>
      <c r="K813" s="102"/>
      <c r="L813" s="102"/>
      <c r="M813" s="102"/>
      <c r="N813" s="102"/>
      <c r="O813" s="102"/>
      <c r="P813" s="102"/>
      <c r="Q813" s="102"/>
      <c r="R813" s="286"/>
      <c r="S813" s="287"/>
      <c r="T813" s="288"/>
      <c r="U813" s="165"/>
      <c r="V813" s="166"/>
      <c r="W813" s="149"/>
      <c r="X813" s="150"/>
      <c r="Y813" s="150"/>
      <c r="Z813" s="150"/>
      <c r="AA813" s="151"/>
      <c r="AB813" s="158">
        <v>0</v>
      </c>
      <c r="AC813" s="159"/>
      <c r="AD813" s="159"/>
      <c r="AE813" s="159"/>
      <c r="AF813" s="160"/>
      <c r="AG813" s="54" t="str">
        <f>IF(W813="","",IFERROR(R809*AB813*VLOOKUP(W813,$BA$626:$BD$632,4),0))</f>
        <v/>
      </c>
      <c r="AH813" s="55"/>
      <c r="AI813" s="55"/>
      <c r="AJ813" s="56"/>
      <c r="AK813" s="63" t="str">
        <f t="shared" si="119"/>
        <v/>
      </c>
      <c r="AL813" s="64"/>
      <c r="AM813" s="65"/>
      <c r="AN813" s="142"/>
      <c r="AO813" s="143"/>
      <c r="AP813" s="144"/>
      <c r="AT813" s="292"/>
      <c r="AU813" s="292"/>
      <c r="AV813" s="305"/>
      <c r="AW813" s="305"/>
      <c r="AX813" s="305"/>
      <c r="AZ813" s="29"/>
      <c r="BA813" s="32"/>
      <c r="BB813" s="32"/>
      <c r="BC813" s="32"/>
      <c r="BD813" s="32"/>
      <c r="BE813" s="32"/>
      <c r="BF813" s="32"/>
      <c r="BG813" s="32"/>
      <c r="BH813" s="32"/>
      <c r="BI813" s="32"/>
    </row>
    <row r="814" spans="5:61" ht="14.1" hidden="1" customHeight="1" x14ac:dyDescent="0.25">
      <c r="E814" s="148"/>
      <c r="F814" s="148"/>
      <c r="G814" s="148"/>
      <c r="H814" s="134"/>
      <c r="I814" s="135"/>
      <c r="J814" s="102"/>
      <c r="K814" s="102"/>
      <c r="L814" s="102"/>
      <c r="M814" s="102"/>
      <c r="N814" s="102"/>
      <c r="O814" s="102"/>
      <c r="P814" s="102"/>
      <c r="Q814" s="102"/>
      <c r="R814" s="289"/>
      <c r="S814" s="290"/>
      <c r="T814" s="291"/>
      <c r="U814" s="165"/>
      <c r="V814" s="166"/>
      <c r="W814" s="155"/>
      <c r="X814" s="156"/>
      <c r="Y814" s="156"/>
      <c r="Z814" s="156"/>
      <c r="AA814" s="157"/>
      <c r="AB814" s="161"/>
      <c r="AC814" s="162"/>
      <c r="AD814" s="162"/>
      <c r="AE814" s="162"/>
      <c r="AF814" s="163"/>
      <c r="AG814" s="60" t="str">
        <f t="shared" ref="AG814" si="122">IF(W814="","",IFERROR(R812*AB814*VLOOKUP(W814,$BA$626:$BD$632,4),0))</f>
        <v/>
      </c>
      <c r="AH814" s="61"/>
      <c r="AI814" s="61"/>
      <c r="AJ814" s="62"/>
      <c r="AK814" s="66" t="str">
        <f t="shared" si="119"/>
        <v/>
      </c>
      <c r="AL814" s="67"/>
      <c r="AM814" s="68"/>
      <c r="AN814" s="145"/>
      <c r="AO814" s="146"/>
      <c r="AP814" s="147"/>
      <c r="AT814" s="292"/>
      <c r="AU814" s="292"/>
      <c r="AV814" s="305"/>
      <c r="AW814" s="305"/>
      <c r="AX814" s="305"/>
      <c r="AZ814" s="29"/>
      <c r="BA814" s="32"/>
      <c r="BB814" s="32"/>
      <c r="BC814" s="32"/>
      <c r="BD814" s="32"/>
      <c r="BE814" s="32"/>
      <c r="BF814" s="32"/>
      <c r="BG814" s="32"/>
      <c r="BH814" s="32"/>
      <c r="BI814" s="32"/>
    </row>
    <row r="815" spans="5:61" ht="14.1" hidden="1" customHeight="1" x14ac:dyDescent="0.25">
      <c r="E815" s="148" t="str">
        <f>"7.2.1."&amp;TEXT(AZ815,"0")</f>
        <v>7.2.1.21</v>
      </c>
      <c r="F815" s="148"/>
      <c r="G815" s="148"/>
      <c r="H815" s="130" t="s">
        <v>199</v>
      </c>
      <c r="I815" s="131"/>
      <c r="J815" s="102" t="s">
        <v>200</v>
      </c>
      <c r="K815" s="102"/>
      <c r="L815" s="102"/>
      <c r="M815" s="102"/>
      <c r="N815" s="102"/>
      <c r="O815" s="102"/>
      <c r="P815" s="102"/>
      <c r="Q815" s="102"/>
      <c r="R815" s="164"/>
      <c r="S815" s="164"/>
      <c r="T815" s="164"/>
      <c r="U815" s="81" t="e">
        <f>R815/($AE$370*1000)</f>
        <v>#DIV/0!</v>
      </c>
      <c r="V815" s="82"/>
      <c r="W815" s="176" t="s">
        <v>332</v>
      </c>
      <c r="X815" s="177"/>
      <c r="Y815" s="177"/>
      <c r="Z815" s="177"/>
      <c r="AA815" s="178"/>
      <c r="AB815" s="179">
        <f>IF((1-AB816-AB817)&gt;1,1,1-AB816-AB817)</f>
        <v>1</v>
      </c>
      <c r="AC815" s="180"/>
      <c r="AD815" s="180"/>
      <c r="AE815" s="180"/>
      <c r="AF815" s="181"/>
      <c r="AG815" s="95">
        <f>IF(W815="","",IFERROR(R815*AB815*VLOOKUP(W815,$BA$626:$BD$632,4),0))</f>
        <v>0</v>
      </c>
      <c r="AH815" s="96"/>
      <c r="AI815" s="96"/>
      <c r="AJ815" s="97"/>
      <c r="AK815" s="69" t="str">
        <f>IFERROR(VLOOKUP(W815,$BA$626:$BC$632,3),"")</f>
        <v>Гкал</v>
      </c>
      <c r="AL815" s="70"/>
      <c r="AM815" s="71"/>
      <c r="AN815" s="139">
        <f>IFERROR(AG815*VLOOKUP(W815,$BA$626:$BC$632,2),0)+IFERROR(AG816*VLOOKUP(W816,$BA$626:$BC$632,2),0)+IFERROR(AG817*VLOOKUP(W817,$BA$626:$BC$632,2),0)</f>
        <v>0</v>
      </c>
      <c r="AO815" s="140"/>
      <c r="AP815" s="141"/>
      <c r="AS815" s="24"/>
      <c r="AT815" s="292"/>
      <c r="AU815" s="292"/>
      <c r="AV815" s="305"/>
      <c r="AW815" s="305"/>
      <c r="AX815" s="305"/>
      <c r="AZ815" s="29">
        <f>AZ575</f>
        <v>21</v>
      </c>
      <c r="BA815" s="32"/>
      <c r="BB815" s="32"/>
      <c r="BC815" s="32"/>
      <c r="BD815" s="32"/>
      <c r="BE815" s="32"/>
      <c r="BF815" s="32"/>
      <c r="BG815" s="32"/>
      <c r="BH815" s="32"/>
      <c r="BI815" s="32"/>
    </row>
    <row r="816" spans="5:61" ht="14.1" hidden="1" customHeight="1" x14ac:dyDescent="0.25">
      <c r="E816" s="148"/>
      <c r="F816" s="148"/>
      <c r="G816" s="148"/>
      <c r="H816" s="132"/>
      <c r="I816" s="133"/>
      <c r="J816" s="102"/>
      <c r="K816" s="102"/>
      <c r="L816" s="102"/>
      <c r="M816" s="102"/>
      <c r="N816" s="102"/>
      <c r="O816" s="102"/>
      <c r="P816" s="102"/>
      <c r="Q816" s="102"/>
      <c r="R816" s="164"/>
      <c r="S816" s="164"/>
      <c r="T816" s="164"/>
      <c r="U816" s="165"/>
      <c r="V816" s="166"/>
      <c r="W816" s="176"/>
      <c r="X816" s="177"/>
      <c r="Y816" s="177"/>
      <c r="Z816" s="177"/>
      <c r="AA816" s="178"/>
      <c r="AB816" s="277">
        <v>0</v>
      </c>
      <c r="AC816" s="278"/>
      <c r="AD816" s="278"/>
      <c r="AE816" s="278"/>
      <c r="AF816" s="279"/>
      <c r="AG816" s="95" t="str">
        <f>IF(W816="","",IFERROR(R815*AB816*VLOOKUP(W816,$BA$626:$BD$632,4),0))</f>
        <v/>
      </c>
      <c r="AH816" s="96"/>
      <c r="AI816" s="96"/>
      <c r="AJ816" s="97"/>
      <c r="AK816" s="69" t="str">
        <f>IFERROR(VLOOKUP(W816,$BA$626:$BC$632,3),"")</f>
        <v/>
      </c>
      <c r="AL816" s="70"/>
      <c r="AM816" s="71"/>
      <c r="AN816" s="142"/>
      <c r="AO816" s="143"/>
      <c r="AP816" s="144"/>
      <c r="AT816" s="292"/>
      <c r="AU816" s="292"/>
      <c r="AV816" s="305"/>
      <c r="AW816" s="305"/>
      <c r="AX816" s="305"/>
      <c r="AZ816" s="29"/>
      <c r="BA816" s="32"/>
      <c r="BB816" s="32"/>
      <c r="BC816" s="32"/>
      <c r="BD816" s="32"/>
      <c r="BE816" s="32"/>
      <c r="BF816" s="32"/>
      <c r="BG816" s="32"/>
      <c r="BH816" s="32"/>
      <c r="BI816" s="32"/>
    </row>
    <row r="817" spans="5:61" ht="14.1" hidden="1" customHeight="1" x14ac:dyDescent="0.25">
      <c r="E817" s="148"/>
      <c r="F817" s="148"/>
      <c r="G817" s="148"/>
      <c r="H817" s="134"/>
      <c r="I817" s="135"/>
      <c r="J817" s="102"/>
      <c r="K817" s="102"/>
      <c r="L817" s="102"/>
      <c r="M817" s="102"/>
      <c r="N817" s="102"/>
      <c r="O817" s="102"/>
      <c r="P817" s="102"/>
      <c r="Q817" s="102"/>
      <c r="R817" s="164"/>
      <c r="S817" s="164"/>
      <c r="T817" s="164"/>
      <c r="U817" s="165"/>
      <c r="V817" s="166"/>
      <c r="W817" s="176"/>
      <c r="X817" s="177"/>
      <c r="Y817" s="177"/>
      <c r="Z817" s="177"/>
      <c r="AA817" s="178"/>
      <c r="AB817" s="277">
        <v>0</v>
      </c>
      <c r="AC817" s="278"/>
      <c r="AD817" s="278"/>
      <c r="AE817" s="278"/>
      <c r="AF817" s="279"/>
      <c r="AG817" s="95" t="str">
        <f>IF(W817="","",IFERROR(R815*AB817*VLOOKUP(W817,$BA$626:$BD$632,4),0))</f>
        <v/>
      </c>
      <c r="AH817" s="96"/>
      <c r="AI817" s="96"/>
      <c r="AJ817" s="97"/>
      <c r="AK817" s="69" t="str">
        <f>IFERROR(VLOOKUP(W817,$BA$626:$BC$632,3),"")</f>
        <v/>
      </c>
      <c r="AL817" s="70"/>
      <c r="AM817" s="71"/>
      <c r="AN817" s="145"/>
      <c r="AO817" s="146"/>
      <c r="AP817" s="147"/>
      <c r="AT817" s="292"/>
      <c r="AU817" s="292"/>
      <c r="AV817" s="305"/>
      <c r="AW817" s="305"/>
      <c r="AX817" s="305"/>
      <c r="AZ817" s="29"/>
      <c r="BA817" s="32"/>
      <c r="BB817" s="32"/>
      <c r="BC817" s="32"/>
      <c r="BD817" s="32"/>
      <c r="BE817" s="32"/>
      <c r="BF817" s="32"/>
      <c r="BG817" s="32"/>
      <c r="BH817" s="32"/>
      <c r="BI817" s="32"/>
    </row>
    <row r="818" spans="5:61" ht="14.1" customHeight="1" x14ac:dyDescent="0.25">
      <c r="E818" s="99" t="s">
        <v>286</v>
      </c>
      <c r="F818" s="99"/>
      <c r="G818" s="99"/>
      <c r="H818" s="183" t="s">
        <v>287</v>
      </c>
      <c r="I818" s="183"/>
      <c r="J818" s="183"/>
      <c r="K818" s="183"/>
      <c r="L818" s="183"/>
      <c r="M818" s="183"/>
      <c r="N818" s="183"/>
      <c r="O818" s="183"/>
      <c r="P818" s="183"/>
      <c r="Q818" s="183"/>
      <c r="R818" s="77">
        <f>SUBTOTAL(109,R629:T817)</f>
        <v>0</v>
      </c>
      <c r="S818" s="78"/>
      <c r="T818" s="78"/>
      <c r="U818" s="81" t="e">
        <f>R818/($AE$370*1000)</f>
        <v>#DIV/0!</v>
      </c>
      <c r="V818" s="82"/>
      <c r="W818" s="136" t="s">
        <v>236</v>
      </c>
      <c r="X818" s="136"/>
      <c r="Y818" s="136"/>
      <c r="Z818" s="136"/>
      <c r="AA818" s="136"/>
      <c r="AB818" s="136" t="s">
        <v>236</v>
      </c>
      <c r="AC818" s="136"/>
      <c r="AD818" s="136"/>
      <c r="AE818" s="136"/>
      <c r="AF818" s="136"/>
      <c r="AG818" s="136" t="s">
        <v>309</v>
      </c>
      <c r="AH818" s="136"/>
      <c r="AI818" s="136"/>
      <c r="AJ818" s="136"/>
      <c r="AK818" s="136" t="s">
        <v>236</v>
      </c>
      <c r="AL818" s="136"/>
      <c r="AM818" s="136"/>
      <c r="AN818" s="185">
        <f>SUBTOTAL(109,AN629:AN817)</f>
        <v>0</v>
      </c>
      <c r="AO818" s="186"/>
      <c r="AP818" s="186"/>
      <c r="AT818" s="51"/>
      <c r="AU818" s="51"/>
      <c r="AV818" s="51"/>
      <c r="AW818" s="52"/>
      <c r="AX818" s="52"/>
      <c r="AZ818" s="29"/>
      <c r="BA818" s="32"/>
      <c r="BB818" s="32"/>
      <c r="BC818" s="32"/>
      <c r="BD818" s="32"/>
      <c r="BE818" s="32"/>
      <c r="BF818" s="32"/>
      <c r="BG818" s="32"/>
      <c r="BH818" s="32"/>
      <c r="BI818" s="32"/>
    </row>
    <row r="819" spans="5:61" ht="14.1" customHeight="1" x14ac:dyDescent="0.25">
      <c r="E819" s="99"/>
      <c r="F819" s="99"/>
      <c r="G819" s="99"/>
      <c r="H819" s="183"/>
      <c r="I819" s="183"/>
      <c r="J819" s="183"/>
      <c r="K819" s="183"/>
      <c r="L819" s="183"/>
      <c r="M819" s="183"/>
      <c r="N819" s="183"/>
      <c r="O819" s="183"/>
      <c r="P819" s="183"/>
      <c r="Q819" s="183"/>
      <c r="R819" s="79"/>
      <c r="S819" s="80"/>
      <c r="T819" s="80"/>
      <c r="U819" s="83"/>
      <c r="V819" s="84"/>
      <c r="W819" s="136"/>
      <c r="X819" s="136"/>
      <c r="Y819" s="136"/>
      <c r="Z819" s="136"/>
      <c r="AA819" s="136"/>
      <c r="AB819" s="136"/>
      <c r="AC819" s="136"/>
      <c r="AD819" s="136"/>
      <c r="AE819" s="136"/>
      <c r="AF819" s="136"/>
      <c r="AG819" s="136"/>
      <c r="AH819" s="136"/>
      <c r="AI819" s="136"/>
      <c r="AJ819" s="136"/>
      <c r="AK819" s="136"/>
      <c r="AL819" s="136"/>
      <c r="AM819" s="136"/>
      <c r="AN819" s="186"/>
      <c r="AO819" s="186"/>
      <c r="AP819" s="186"/>
      <c r="AT819" s="51"/>
      <c r="AU819" s="51"/>
      <c r="AV819" s="51"/>
      <c r="AW819" s="52"/>
      <c r="AX819" s="52"/>
      <c r="AZ819" s="29"/>
      <c r="BA819" s="32"/>
      <c r="BB819" s="32"/>
      <c r="BC819" s="32"/>
      <c r="BD819" s="32"/>
      <c r="BE819" s="32"/>
      <c r="BF819" s="32"/>
      <c r="BG819" s="32"/>
      <c r="BH819" s="32"/>
      <c r="BI819" s="32"/>
    </row>
    <row r="820" spans="5:61" ht="14.1" customHeight="1" x14ac:dyDescent="0.25">
      <c r="E820" s="99" t="s">
        <v>308</v>
      </c>
      <c r="F820" s="99"/>
      <c r="G820" s="99"/>
      <c r="H820" s="299" t="s">
        <v>288</v>
      </c>
      <c r="I820" s="300"/>
      <c r="J820" s="300"/>
      <c r="K820" s="300"/>
      <c r="L820" s="300"/>
      <c r="M820" s="300"/>
      <c r="N820" s="300"/>
      <c r="O820" s="300"/>
      <c r="P820" s="300"/>
      <c r="Q820" s="300"/>
      <c r="R820" s="300"/>
      <c r="S820" s="300"/>
      <c r="T820" s="300"/>
      <c r="U820" s="300"/>
      <c r="V820" s="300"/>
      <c r="W820" s="300"/>
      <c r="X820" s="300"/>
      <c r="Y820" s="300"/>
      <c r="Z820" s="300"/>
      <c r="AA820" s="301"/>
      <c r="AB820" s="293" t="e">
        <f>X858/AN818</f>
        <v>#DIV/0!</v>
      </c>
      <c r="AC820" s="294"/>
      <c r="AD820" s="294"/>
      <c r="AE820" s="294"/>
      <c r="AF820" s="294"/>
      <c r="AG820" s="294"/>
      <c r="AH820" s="294"/>
      <c r="AI820" s="294"/>
      <c r="AJ820" s="294"/>
      <c r="AK820" s="294"/>
      <c r="AL820" s="294"/>
      <c r="AM820" s="294"/>
      <c r="AN820" s="294"/>
      <c r="AO820" s="294"/>
      <c r="AP820" s="295"/>
      <c r="AZ820" s="29"/>
      <c r="BA820" s="32"/>
      <c r="BB820" s="32"/>
      <c r="BC820" s="32"/>
      <c r="BD820" s="32"/>
      <c r="BE820" s="32"/>
      <c r="BF820" s="32"/>
      <c r="BG820" s="32"/>
      <c r="BH820" s="32"/>
      <c r="BI820" s="32"/>
    </row>
    <row r="821" spans="5:61" ht="14.1" customHeight="1" x14ac:dyDescent="0.25">
      <c r="E821" s="99"/>
      <c r="F821" s="99"/>
      <c r="G821" s="99"/>
      <c r="H821" s="302"/>
      <c r="I821" s="303"/>
      <c r="J821" s="303"/>
      <c r="K821" s="303"/>
      <c r="L821" s="303"/>
      <c r="M821" s="303"/>
      <c r="N821" s="303"/>
      <c r="O821" s="303"/>
      <c r="P821" s="303"/>
      <c r="Q821" s="303"/>
      <c r="R821" s="303"/>
      <c r="S821" s="303"/>
      <c r="T821" s="303"/>
      <c r="U821" s="303"/>
      <c r="V821" s="303"/>
      <c r="W821" s="303"/>
      <c r="X821" s="303"/>
      <c r="Y821" s="303"/>
      <c r="Z821" s="303"/>
      <c r="AA821" s="304"/>
      <c r="AB821" s="296"/>
      <c r="AC821" s="297"/>
      <c r="AD821" s="297"/>
      <c r="AE821" s="297"/>
      <c r="AF821" s="297"/>
      <c r="AG821" s="297"/>
      <c r="AH821" s="297"/>
      <c r="AI821" s="297"/>
      <c r="AJ821" s="297"/>
      <c r="AK821" s="297"/>
      <c r="AL821" s="297"/>
      <c r="AM821" s="297"/>
      <c r="AN821" s="297"/>
      <c r="AO821" s="297"/>
      <c r="AP821" s="298"/>
      <c r="AZ821" s="29"/>
      <c r="BA821" s="32"/>
      <c r="BB821" s="32"/>
      <c r="BC821" s="32"/>
      <c r="BD821" s="32"/>
      <c r="BE821" s="32"/>
      <c r="BF821" s="32"/>
      <c r="BG821" s="32"/>
      <c r="BH821" s="32"/>
      <c r="BI821" s="32"/>
    </row>
    <row r="822" spans="5:61" ht="14.1" customHeight="1" x14ac:dyDescent="0.25">
      <c r="AZ822" s="29"/>
      <c r="BA822" s="32"/>
      <c r="BB822" s="32"/>
      <c r="BC822" s="32"/>
      <c r="BD822" s="32"/>
      <c r="BE822" s="32"/>
      <c r="BF822" s="32"/>
      <c r="BG822" s="32"/>
      <c r="BH822" s="32"/>
      <c r="BI822" s="32"/>
    </row>
    <row r="823" spans="5:61" ht="14.1" customHeight="1" x14ac:dyDescent="0.25">
      <c r="E823" s="138" t="s">
        <v>344</v>
      </c>
      <c r="F823" s="138"/>
      <c r="G823" s="138"/>
      <c r="H823" s="138"/>
      <c r="I823" s="138"/>
      <c r="J823" s="138"/>
      <c r="K823" s="138"/>
      <c r="L823" s="138"/>
      <c r="M823" s="138"/>
      <c r="N823" s="138"/>
      <c r="O823" s="138"/>
      <c r="P823" s="138"/>
      <c r="Q823" s="138"/>
      <c r="R823" s="138"/>
      <c r="S823" s="138"/>
      <c r="T823" s="138"/>
      <c r="U823" s="138"/>
      <c r="V823" s="138"/>
      <c r="W823" s="138"/>
      <c r="X823" s="138"/>
      <c r="Y823" s="138"/>
      <c r="Z823" s="138"/>
      <c r="AA823" s="138"/>
      <c r="AB823" s="138"/>
      <c r="AC823" s="138"/>
      <c r="AD823" s="138"/>
      <c r="AE823" s="138"/>
      <c r="AF823" s="138"/>
      <c r="AG823" s="138"/>
      <c r="AH823" s="138"/>
      <c r="AI823" s="138"/>
      <c r="AJ823" s="138"/>
      <c r="AK823" s="138"/>
      <c r="AL823" s="138"/>
      <c r="AM823" s="138"/>
      <c r="AN823" s="138"/>
      <c r="AO823" s="138"/>
      <c r="AP823" s="138"/>
      <c r="AZ823" s="29"/>
      <c r="BA823" s="32"/>
      <c r="BB823" s="32"/>
      <c r="BC823" s="32"/>
      <c r="BD823" s="32"/>
      <c r="BE823" s="32"/>
      <c r="BF823" s="32"/>
      <c r="BG823" s="32"/>
      <c r="BH823" s="32"/>
      <c r="BI823" s="32"/>
    </row>
    <row r="824" spans="5:61" ht="14.1" customHeight="1" x14ac:dyDescent="0.25">
      <c r="E824" s="138"/>
      <c r="F824" s="138"/>
      <c r="G824" s="138"/>
      <c r="H824" s="138"/>
      <c r="I824" s="138"/>
      <c r="J824" s="138"/>
      <c r="K824" s="138"/>
      <c r="L824" s="138"/>
      <c r="M824" s="138"/>
      <c r="N824" s="138"/>
      <c r="O824" s="138"/>
      <c r="P824" s="138"/>
      <c r="Q824" s="138"/>
      <c r="R824" s="138"/>
      <c r="S824" s="138"/>
      <c r="T824" s="138"/>
      <c r="U824" s="138"/>
      <c r="V824" s="138"/>
      <c r="W824" s="138"/>
      <c r="X824" s="138"/>
      <c r="Y824" s="138"/>
      <c r="Z824" s="138"/>
      <c r="AA824" s="138"/>
      <c r="AB824" s="138"/>
      <c r="AC824" s="138"/>
      <c r="AD824" s="138"/>
      <c r="AE824" s="138"/>
      <c r="AF824" s="138"/>
      <c r="AG824" s="138"/>
      <c r="AH824" s="138"/>
      <c r="AI824" s="138"/>
      <c r="AJ824" s="138"/>
      <c r="AK824" s="138"/>
      <c r="AL824" s="138"/>
      <c r="AM824" s="138"/>
      <c r="AN824" s="138"/>
      <c r="AO824" s="138"/>
      <c r="AP824" s="138"/>
      <c r="AZ824" s="29"/>
      <c r="BA824" s="32"/>
      <c r="BB824" s="32"/>
      <c r="BC824" s="32"/>
      <c r="BD824" s="32"/>
      <c r="BE824" s="32"/>
      <c r="BF824" s="32"/>
      <c r="BG824" s="32"/>
      <c r="BH824" s="32"/>
      <c r="BI824" s="32"/>
    </row>
    <row r="825" spans="5:61" ht="14.1" customHeight="1" x14ac:dyDescent="0.25">
      <c r="E825" s="138"/>
      <c r="F825" s="138"/>
      <c r="G825" s="138"/>
      <c r="H825" s="138"/>
      <c r="I825" s="138"/>
      <c r="J825" s="138"/>
      <c r="K825" s="138"/>
      <c r="L825" s="138"/>
      <c r="M825" s="138"/>
      <c r="N825" s="138"/>
      <c r="O825" s="138"/>
      <c r="P825" s="138"/>
      <c r="Q825" s="138"/>
      <c r="R825" s="138"/>
      <c r="S825" s="138"/>
      <c r="T825" s="138"/>
      <c r="U825" s="138"/>
      <c r="V825" s="138"/>
      <c r="W825" s="138"/>
      <c r="X825" s="138"/>
      <c r="Y825" s="138"/>
      <c r="Z825" s="138"/>
      <c r="AA825" s="138"/>
      <c r="AB825" s="138"/>
      <c r="AC825" s="138"/>
      <c r="AD825" s="138"/>
      <c r="AE825" s="138"/>
      <c r="AF825" s="138"/>
      <c r="AG825" s="138"/>
      <c r="AH825" s="138"/>
      <c r="AI825" s="138"/>
      <c r="AJ825" s="138"/>
      <c r="AK825" s="138"/>
      <c r="AL825" s="138"/>
      <c r="AM825" s="138"/>
      <c r="AN825" s="138"/>
      <c r="AO825" s="138"/>
      <c r="AP825" s="138"/>
      <c r="AZ825" s="29"/>
      <c r="BA825" s="32"/>
      <c r="BB825" s="32"/>
      <c r="BC825" s="32"/>
      <c r="BD825" s="32"/>
      <c r="BE825" s="32"/>
      <c r="BF825" s="32"/>
      <c r="BG825" s="32"/>
      <c r="BH825" s="32"/>
      <c r="BI825" s="32"/>
    </row>
    <row r="826" spans="5:61" ht="14.1" customHeight="1" x14ac:dyDescent="0.25">
      <c r="E826" s="138"/>
      <c r="F826" s="138"/>
      <c r="G826" s="138"/>
      <c r="H826" s="138"/>
      <c r="I826" s="138"/>
      <c r="J826" s="138"/>
      <c r="K826" s="138"/>
      <c r="L826" s="138"/>
      <c r="M826" s="138"/>
      <c r="N826" s="138"/>
      <c r="O826" s="138"/>
      <c r="P826" s="138"/>
      <c r="Q826" s="138"/>
      <c r="R826" s="138"/>
      <c r="S826" s="138"/>
      <c r="T826" s="138"/>
      <c r="U826" s="138"/>
      <c r="V826" s="138"/>
      <c r="W826" s="138"/>
      <c r="X826" s="138"/>
      <c r="Y826" s="138"/>
      <c r="Z826" s="138"/>
      <c r="AA826" s="138"/>
      <c r="AB826" s="138"/>
      <c r="AC826" s="138"/>
      <c r="AD826" s="138"/>
      <c r="AE826" s="138"/>
      <c r="AF826" s="138"/>
      <c r="AG826" s="138"/>
      <c r="AH826" s="138"/>
      <c r="AI826" s="138"/>
      <c r="AJ826" s="138"/>
      <c r="AK826" s="138"/>
      <c r="AL826" s="138"/>
      <c r="AM826" s="138"/>
      <c r="AN826" s="138"/>
      <c r="AO826" s="138"/>
      <c r="AP826" s="138"/>
      <c r="AZ826" s="29"/>
      <c r="BA826" s="32"/>
      <c r="BB826" s="32"/>
      <c r="BC826" s="32"/>
      <c r="BD826" s="32"/>
      <c r="BE826" s="32"/>
      <c r="BF826" s="32"/>
      <c r="BG826" s="32"/>
      <c r="BH826" s="32"/>
      <c r="BI826" s="32"/>
    </row>
    <row r="827" spans="5:61" ht="14.1" customHeight="1" x14ac:dyDescent="0.25">
      <c r="E827" s="138"/>
      <c r="F827" s="138"/>
      <c r="G827" s="138"/>
      <c r="H827" s="138"/>
      <c r="I827" s="138"/>
      <c r="J827" s="138"/>
      <c r="K827" s="138"/>
      <c r="L827" s="138"/>
      <c r="M827" s="138"/>
      <c r="N827" s="138"/>
      <c r="O827" s="138"/>
      <c r="P827" s="138"/>
      <c r="Q827" s="138"/>
      <c r="R827" s="138"/>
      <c r="S827" s="138"/>
      <c r="T827" s="138"/>
      <c r="U827" s="138"/>
      <c r="V827" s="138"/>
      <c r="W827" s="138"/>
      <c r="X827" s="138"/>
      <c r="Y827" s="138"/>
      <c r="Z827" s="138"/>
      <c r="AA827" s="138"/>
      <c r="AB827" s="138"/>
      <c r="AC827" s="138"/>
      <c r="AD827" s="138"/>
      <c r="AE827" s="138"/>
      <c r="AF827" s="138"/>
      <c r="AG827" s="138"/>
      <c r="AH827" s="138"/>
      <c r="AI827" s="138"/>
      <c r="AJ827" s="138"/>
      <c r="AK827" s="138"/>
      <c r="AL827" s="138"/>
      <c r="AM827" s="138"/>
      <c r="AN827" s="138"/>
      <c r="AO827" s="138"/>
      <c r="AP827" s="138"/>
      <c r="AZ827" s="29"/>
      <c r="BA827" s="32"/>
      <c r="BB827" s="32"/>
      <c r="BC827" s="32"/>
      <c r="BD827" s="32"/>
      <c r="BE827" s="32"/>
      <c r="BF827" s="32"/>
      <c r="BG827" s="32"/>
      <c r="BH827" s="32"/>
      <c r="BI827" s="32"/>
    </row>
    <row r="828" spans="5:61" ht="14.1" customHeight="1" x14ac:dyDescent="0.25">
      <c r="E828" s="138"/>
      <c r="F828" s="138"/>
      <c r="G828" s="138"/>
      <c r="H828" s="138"/>
      <c r="I828" s="138"/>
      <c r="J828" s="138"/>
      <c r="K828" s="138"/>
      <c r="L828" s="138"/>
      <c r="M828" s="138"/>
      <c r="N828" s="138"/>
      <c r="O828" s="138"/>
      <c r="P828" s="138"/>
      <c r="Q828" s="138"/>
      <c r="R828" s="138"/>
      <c r="S828" s="138"/>
      <c r="T828" s="138"/>
      <c r="U828" s="138"/>
      <c r="V828" s="138"/>
      <c r="W828" s="138"/>
      <c r="X828" s="138"/>
      <c r="Y828" s="138"/>
      <c r="Z828" s="138"/>
      <c r="AA828" s="138"/>
      <c r="AB828" s="138"/>
      <c r="AC828" s="138"/>
      <c r="AD828" s="138"/>
      <c r="AE828" s="138"/>
      <c r="AF828" s="138"/>
      <c r="AG828" s="138"/>
      <c r="AH828" s="138"/>
      <c r="AI828" s="138"/>
      <c r="AJ828" s="138"/>
      <c r="AK828" s="138"/>
      <c r="AL828" s="138"/>
      <c r="AM828" s="138"/>
      <c r="AN828" s="138"/>
      <c r="AO828" s="138"/>
      <c r="AP828" s="138"/>
      <c r="AZ828" s="29"/>
      <c r="BA828" s="32"/>
      <c r="BB828" s="32"/>
      <c r="BC828" s="32"/>
      <c r="BD828" s="32"/>
      <c r="BE828" s="32"/>
      <c r="BF828" s="32"/>
      <c r="BG828" s="32"/>
      <c r="BH828" s="32"/>
      <c r="BI828" s="32"/>
    </row>
    <row r="829" spans="5:61" ht="14.1" customHeight="1" x14ac:dyDescent="0.25">
      <c r="E829" s="138"/>
      <c r="F829" s="138"/>
      <c r="G829" s="138"/>
      <c r="H829" s="138"/>
      <c r="I829" s="138"/>
      <c r="J829" s="138"/>
      <c r="K829" s="138"/>
      <c r="L829" s="138"/>
      <c r="M829" s="138"/>
      <c r="N829" s="138"/>
      <c r="O829" s="138"/>
      <c r="P829" s="138"/>
      <c r="Q829" s="138"/>
      <c r="R829" s="138"/>
      <c r="S829" s="138"/>
      <c r="T829" s="138"/>
      <c r="U829" s="138"/>
      <c r="V829" s="138"/>
      <c r="W829" s="138"/>
      <c r="X829" s="138"/>
      <c r="Y829" s="138"/>
      <c r="Z829" s="138"/>
      <c r="AA829" s="138"/>
      <c r="AB829" s="138"/>
      <c r="AC829" s="138"/>
      <c r="AD829" s="138"/>
      <c r="AE829" s="138"/>
      <c r="AF829" s="138"/>
      <c r="AG829" s="138"/>
      <c r="AH829" s="138"/>
      <c r="AI829" s="138"/>
      <c r="AJ829" s="138"/>
      <c r="AK829" s="138"/>
      <c r="AL829" s="138"/>
      <c r="AM829" s="138"/>
      <c r="AN829" s="138"/>
      <c r="AO829" s="138"/>
      <c r="AP829" s="138"/>
      <c r="AZ829" s="29"/>
      <c r="BA829" s="32"/>
      <c r="BB829" s="32"/>
      <c r="BC829" s="32"/>
      <c r="BD829" s="32"/>
      <c r="BE829" s="32"/>
      <c r="BF829" s="32"/>
      <c r="BG829" s="32"/>
      <c r="BH829" s="32"/>
      <c r="BI829" s="32"/>
    </row>
    <row r="830" spans="5:61" ht="14.1" customHeight="1" x14ac:dyDescent="0.25">
      <c r="E830" s="138"/>
      <c r="F830" s="138"/>
      <c r="G830" s="138"/>
      <c r="H830" s="138"/>
      <c r="I830" s="138"/>
      <c r="J830" s="138"/>
      <c r="K830" s="138"/>
      <c r="L830" s="138"/>
      <c r="M830" s="138"/>
      <c r="N830" s="138"/>
      <c r="O830" s="138"/>
      <c r="P830" s="138"/>
      <c r="Q830" s="138"/>
      <c r="R830" s="138"/>
      <c r="S830" s="138"/>
      <c r="T830" s="138"/>
      <c r="U830" s="138"/>
      <c r="V830" s="138"/>
      <c r="W830" s="138"/>
      <c r="X830" s="138"/>
      <c r="Y830" s="138"/>
      <c r="Z830" s="138"/>
      <c r="AA830" s="138"/>
      <c r="AB830" s="138"/>
      <c r="AC830" s="138"/>
      <c r="AD830" s="138"/>
      <c r="AE830" s="138"/>
      <c r="AF830" s="138"/>
      <c r="AG830" s="138"/>
      <c r="AH830" s="138"/>
      <c r="AI830" s="138"/>
      <c r="AJ830" s="138"/>
      <c r="AK830" s="138"/>
      <c r="AL830" s="138"/>
      <c r="AM830" s="138"/>
      <c r="AN830" s="138"/>
      <c r="AO830" s="138"/>
      <c r="AP830" s="138"/>
      <c r="AZ830" s="29"/>
      <c r="BA830" s="32"/>
      <c r="BB830" s="32"/>
      <c r="BC830" s="32"/>
      <c r="BD830" s="32"/>
      <c r="BE830" s="32"/>
      <c r="BF830" s="32"/>
      <c r="BG830" s="32"/>
      <c r="BH830" s="32"/>
      <c r="BI830" s="32"/>
    </row>
    <row r="831" spans="5:61" ht="14.1" customHeight="1" x14ac:dyDescent="0.25">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138"/>
      <c r="AL831" s="138"/>
      <c r="AM831" s="138"/>
      <c r="AN831" s="138"/>
      <c r="AO831" s="138"/>
      <c r="AP831" s="138"/>
      <c r="AZ831" s="29"/>
      <c r="BA831" s="32"/>
      <c r="BB831" s="32"/>
      <c r="BC831" s="32"/>
      <c r="BD831" s="32"/>
      <c r="BE831" s="32"/>
      <c r="BF831" s="32"/>
      <c r="BG831" s="32"/>
      <c r="BH831" s="32"/>
      <c r="BI831" s="32"/>
    </row>
    <row r="832" spans="5:61" ht="14.1" customHeight="1" x14ac:dyDescent="0.25">
      <c r="E832" s="138"/>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c r="AB832" s="138"/>
      <c r="AC832" s="138"/>
      <c r="AD832" s="138"/>
      <c r="AE832" s="138"/>
      <c r="AF832" s="138"/>
      <c r="AG832" s="138"/>
      <c r="AH832" s="138"/>
      <c r="AI832" s="138"/>
      <c r="AJ832" s="138"/>
      <c r="AK832" s="138"/>
      <c r="AL832" s="138"/>
      <c r="AM832" s="138"/>
      <c r="AN832" s="138"/>
      <c r="AO832" s="138"/>
      <c r="AP832" s="138"/>
      <c r="AZ832" s="29"/>
      <c r="BA832" s="32"/>
      <c r="BB832" s="32"/>
      <c r="BC832" s="32"/>
      <c r="BD832" s="32"/>
      <c r="BE832" s="32"/>
      <c r="BF832" s="32"/>
      <c r="BG832" s="32"/>
      <c r="BH832" s="32"/>
      <c r="BI832" s="32"/>
    </row>
    <row r="833" spans="5:61" ht="14.1" customHeight="1" x14ac:dyDescent="0.25">
      <c r="E833" s="138"/>
      <c r="F833" s="138"/>
      <c r="G833" s="138"/>
      <c r="H833" s="138"/>
      <c r="I833" s="138"/>
      <c r="J833" s="138"/>
      <c r="K833" s="138"/>
      <c r="L833" s="138"/>
      <c r="M833" s="138"/>
      <c r="N833" s="138"/>
      <c r="O833" s="138"/>
      <c r="P833" s="138"/>
      <c r="Q833" s="138"/>
      <c r="R833" s="138"/>
      <c r="S833" s="138"/>
      <c r="T833" s="138"/>
      <c r="U833" s="138"/>
      <c r="V833" s="138"/>
      <c r="W833" s="138"/>
      <c r="X833" s="138"/>
      <c r="Y833" s="138"/>
      <c r="Z833" s="138"/>
      <c r="AA833" s="138"/>
      <c r="AB833" s="138"/>
      <c r="AC833" s="138"/>
      <c r="AD833" s="138"/>
      <c r="AE833" s="138"/>
      <c r="AF833" s="138"/>
      <c r="AG833" s="138"/>
      <c r="AH833" s="138"/>
      <c r="AI833" s="138"/>
      <c r="AJ833" s="138"/>
      <c r="AK833" s="138"/>
      <c r="AL833" s="138"/>
      <c r="AM833" s="138"/>
      <c r="AN833" s="138"/>
      <c r="AO833" s="138"/>
      <c r="AP833" s="138"/>
      <c r="AZ833" s="29"/>
      <c r="BA833" s="32"/>
      <c r="BB833" s="32"/>
      <c r="BC833" s="32"/>
      <c r="BD833" s="32"/>
      <c r="BE833" s="32"/>
      <c r="BF833" s="32"/>
      <c r="BG833" s="32"/>
      <c r="BH833" s="32"/>
      <c r="BI833" s="32"/>
    </row>
    <row r="834" spans="5:61" ht="14.1" customHeight="1" x14ac:dyDescent="0.25">
      <c r="E834" s="138"/>
      <c r="F834" s="138"/>
      <c r="G834" s="138"/>
      <c r="H834" s="138"/>
      <c r="I834" s="138"/>
      <c r="J834" s="138"/>
      <c r="K834" s="138"/>
      <c r="L834" s="138"/>
      <c r="M834" s="138"/>
      <c r="N834" s="138"/>
      <c r="O834" s="138"/>
      <c r="P834" s="138"/>
      <c r="Q834" s="138"/>
      <c r="R834" s="138"/>
      <c r="S834" s="138"/>
      <c r="T834" s="138"/>
      <c r="U834" s="138"/>
      <c r="V834" s="138"/>
      <c r="W834" s="138"/>
      <c r="X834" s="138"/>
      <c r="Y834" s="138"/>
      <c r="Z834" s="138"/>
      <c r="AA834" s="138"/>
      <c r="AB834" s="138"/>
      <c r="AC834" s="138"/>
      <c r="AD834" s="138"/>
      <c r="AE834" s="138"/>
      <c r="AF834" s="138"/>
      <c r="AG834" s="138"/>
      <c r="AH834" s="138"/>
      <c r="AI834" s="138"/>
      <c r="AJ834" s="138"/>
      <c r="AK834" s="138"/>
      <c r="AL834" s="138"/>
      <c r="AM834" s="138"/>
      <c r="AN834" s="138"/>
      <c r="AO834" s="138"/>
      <c r="AP834" s="138"/>
      <c r="AZ834" s="29"/>
      <c r="BA834" s="32"/>
      <c r="BB834" s="32"/>
      <c r="BC834" s="32"/>
      <c r="BD834" s="32"/>
      <c r="BE834" s="32"/>
      <c r="BF834" s="32"/>
      <c r="BG834" s="32"/>
      <c r="BH834" s="32"/>
      <c r="BI834" s="32"/>
    </row>
    <row r="835" spans="5:61" ht="14.1" customHeight="1" x14ac:dyDescent="0.25">
      <c r="AZ835" s="29"/>
      <c r="BA835" s="32"/>
      <c r="BB835" s="32"/>
      <c r="BC835" s="32"/>
      <c r="BD835" s="32"/>
      <c r="BE835" s="32"/>
      <c r="BF835" s="32"/>
      <c r="BG835" s="32"/>
      <c r="BH835" s="32"/>
      <c r="BI835" s="32"/>
    </row>
    <row r="836" spans="5:61" ht="14.1" customHeight="1" x14ac:dyDescent="0.25">
      <c r="AZ836" s="29"/>
      <c r="BA836" s="32"/>
      <c r="BB836" s="32"/>
      <c r="BC836" s="32"/>
      <c r="BD836" s="32"/>
      <c r="BE836" s="32"/>
      <c r="BF836" s="32"/>
      <c r="BG836" s="32"/>
      <c r="BH836" s="32"/>
      <c r="BI836" s="32"/>
    </row>
    <row r="837" spans="5:61" ht="14.1" customHeight="1" x14ac:dyDescent="0.25">
      <c r="E837" s="184" t="s">
        <v>289</v>
      </c>
      <c r="F837" s="184"/>
      <c r="G837" s="184"/>
      <c r="H837" s="184"/>
      <c r="I837" s="184"/>
      <c r="J837" s="184"/>
      <c r="K837" s="184"/>
      <c r="L837" s="184"/>
      <c r="M837" s="184"/>
      <c r="N837" s="184"/>
      <c r="O837" s="184"/>
      <c r="P837" s="184"/>
      <c r="Q837" s="184"/>
      <c r="R837" s="184"/>
      <c r="S837" s="184"/>
      <c r="T837" s="184"/>
      <c r="U837" s="184"/>
      <c r="V837" s="184"/>
      <c r="W837" s="184"/>
      <c r="X837" s="184"/>
      <c r="Y837" s="184"/>
      <c r="Z837" s="184"/>
      <c r="AA837" s="184"/>
      <c r="AB837" s="184"/>
      <c r="AC837" s="184"/>
      <c r="AD837" s="184"/>
      <c r="AE837" s="184"/>
      <c r="AZ837" s="29"/>
      <c r="BA837" s="32"/>
      <c r="BB837" s="32"/>
      <c r="BC837" s="32"/>
      <c r="BD837" s="32"/>
      <c r="BE837" s="32"/>
      <c r="BF837" s="32"/>
      <c r="BG837" s="32"/>
      <c r="BH837" s="32"/>
      <c r="BI837" s="32"/>
    </row>
    <row r="838" spans="5:61" ht="14.1" customHeight="1" x14ac:dyDescent="0.25">
      <c r="E838" s="98" t="s">
        <v>4</v>
      </c>
      <c r="F838" s="98"/>
      <c r="G838" s="98"/>
      <c r="H838" s="98" t="s">
        <v>291</v>
      </c>
      <c r="I838" s="98"/>
      <c r="J838" s="98"/>
      <c r="K838" s="98"/>
      <c r="L838" s="98"/>
      <c r="M838" s="98"/>
      <c r="N838" s="98"/>
      <c r="O838" s="98"/>
      <c r="P838" s="98"/>
      <c r="Q838" s="98"/>
      <c r="R838" s="98"/>
      <c r="S838" s="98"/>
      <c r="T838" s="98"/>
      <c r="U838" s="98"/>
      <c r="V838" s="98"/>
      <c r="W838" s="98"/>
      <c r="X838" s="169" t="s">
        <v>292</v>
      </c>
      <c r="Y838" s="169"/>
      <c r="Z838" s="169"/>
      <c r="AA838" s="169"/>
      <c r="AB838" s="169"/>
      <c r="AC838" s="169"/>
      <c r="AD838" s="169"/>
      <c r="AE838" s="169" t="s">
        <v>290</v>
      </c>
      <c r="AF838" s="169"/>
      <c r="AG838" s="169"/>
      <c r="AH838" s="169"/>
      <c r="AI838" s="169"/>
      <c r="AJ838" s="169"/>
      <c r="AK838" s="169"/>
      <c r="AL838" s="169"/>
      <c r="AM838" s="169"/>
      <c r="AN838" s="169"/>
      <c r="AO838" s="169"/>
      <c r="AP838" s="169"/>
      <c r="AZ838" s="29"/>
      <c r="BA838" s="32"/>
      <c r="BB838" s="32"/>
      <c r="BC838" s="32"/>
      <c r="BD838" s="32"/>
      <c r="BE838" s="32"/>
      <c r="BF838" s="32"/>
      <c r="BG838" s="32"/>
      <c r="BH838" s="32"/>
      <c r="BI838" s="32"/>
    </row>
    <row r="839" spans="5:61" ht="14.1" customHeight="1" x14ac:dyDescent="0.25">
      <c r="E839" s="98"/>
      <c r="F839" s="98"/>
      <c r="G839" s="98"/>
      <c r="H839" s="98"/>
      <c r="I839" s="98"/>
      <c r="J839" s="98"/>
      <c r="K839" s="98"/>
      <c r="L839" s="98"/>
      <c r="M839" s="98"/>
      <c r="N839" s="98"/>
      <c r="O839" s="98"/>
      <c r="P839" s="98"/>
      <c r="Q839" s="98"/>
      <c r="R839" s="98"/>
      <c r="S839" s="98"/>
      <c r="T839" s="98"/>
      <c r="U839" s="98"/>
      <c r="V839" s="98"/>
      <c r="W839" s="98"/>
      <c r="X839" s="169"/>
      <c r="Y839" s="169"/>
      <c r="Z839" s="169"/>
      <c r="AA839" s="169"/>
      <c r="AB839" s="169"/>
      <c r="AC839" s="169"/>
      <c r="AD839" s="169"/>
      <c r="AE839" s="169"/>
      <c r="AF839" s="169"/>
      <c r="AG839" s="169"/>
      <c r="AH839" s="169"/>
      <c r="AI839" s="169"/>
      <c r="AJ839" s="169"/>
      <c r="AK839" s="169"/>
      <c r="AL839" s="169"/>
      <c r="AM839" s="169"/>
      <c r="AN839" s="169"/>
      <c r="AO839" s="169"/>
      <c r="AP839" s="169"/>
      <c r="AZ839" s="29"/>
      <c r="BA839" s="32"/>
      <c r="BB839" s="32"/>
      <c r="BC839" s="32"/>
      <c r="BD839" s="32"/>
      <c r="BE839" s="32"/>
      <c r="BF839" s="32"/>
      <c r="BG839" s="32"/>
      <c r="BH839" s="32"/>
      <c r="BI839" s="32"/>
    </row>
    <row r="840" spans="5:61" ht="14.1" customHeight="1" x14ac:dyDescent="0.25">
      <c r="E840" s="98"/>
      <c r="F840" s="98"/>
      <c r="G840" s="98"/>
      <c r="H840" s="98"/>
      <c r="I840" s="98"/>
      <c r="J840" s="98"/>
      <c r="K840" s="98"/>
      <c r="L840" s="98"/>
      <c r="M840" s="98"/>
      <c r="N840" s="98"/>
      <c r="O840" s="98"/>
      <c r="P840" s="98"/>
      <c r="Q840" s="98"/>
      <c r="R840" s="98"/>
      <c r="S840" s="98"/>
      <c r="T840" s="98"/>
      <c r="U840" s="98"/>
      <c r="V840" s="98"/>
      <c r="W840" s="98"/>
      <c r="X840" s="169"/>
      <c r="Y840" s="169"/>
      <c r="Z840" s="169"/>
      <c r="AA840" s="169"/>
      <c r="AB840" s="169"/>
      <c r="AC840" s="169"/>
      <c r="AD840" s="169"/>
      <c r="AE840" s="169"/>
      <c r="AF840" s="169"/>
      <c r="AG840" s="169"/>
      <c r="AH840" s="169"/>
      <c r="AI840" s="169"/>
      <c r="AJ840" s="169"/>
      <c r="AK840" s="169"/>
      <c r="AL840" s="169"/>
      <c r="AM840" s="169"/>
      <c r="AN840" s="169"/>
      <c r="AO840" s="169"/>
      <c r="AP840" s="169"/>
      <c r="AZ840" s="29"/>
      <c r="BA840" s="32"/>
      <c r="BB840" s="32"/>
      <c r="BC840" s="32"/>
      <c r="BD840" s="32"/>
      <c r="BE840" s="32"/>
      <c r="BF840" s="32"/>
      <c r="BG840" s="32"/>
      <c r="BH840" s="32"/>
      <c r="BI840" s="32"/>
    </row>
    <row r="841" spans="5:61" ht="14.1" customHeight="1" x14ac:dyDescent="0.25">
      <c r="E841" s="98"/>
      <c r="F841" s="98"/>
      <c r="G841" s="98"/>
      <c r="H841" s="98"/>
      <c r="I841" s="98"/>
      <c r="J841" s="98"/>
      <c r="K841" s="98"/>
      <c r="L841" s="98"/>
      <c r="M841" s="98"/>
      <c r="N841" s="98"/>
      <c r="O841" s="98"/>
      <c r="P841" s="98"/>
      <c r="Q841" s="98"/>
      <c r="R841" s="98"/>
      <c r="S841" s="98"/>
      <c r="T841" s="98"/>
      <c r="U841" s="98"/>
      <c r="V841" s="98"/>
      <c r="W841" s="98"/>
      <c r="X841" s="169"/>
      <c r="Y841" s="169"/>
      <c r="Z841" s="169"/>
      <c r="AA841" s="169"/>
      <c r="AB841" s="169"/>
      <c r="AC841" s="169"/>
      <c r="AD841" s="169"/>
      <c r="AE841" s="169"/>
      <c r="AF841" s="169"/>
      <c r="AG841" s="169"/>
      <c r="AH841" s="169"/>
      <c r="AI841" s="169"/>
      <c r="AJ841" s="169"/>
      <c r="AK841" s="169"/>
      <c r="AL841" s="169"/>
      <c r="AM841" s="169"/>
      <c r="AN841" s="169"/>
      <c r="AO841" s="169"/>
      <c r="AP841" s="169"/>
      <c r="AZ841" s="29"/>
      <c r="BA841" s="32"/>
      <c r="BB841" s="32"/>
      <c r="BC841" s="32"/>
      <c r="BD841" s="32"/>
      <c r="BE841" s="32"/>
      <c r="BF841" s="32"/>
      <c r="BG841" s="32"/>
      <c r="BH841" s="32"/>
      <c r="BI841" s="32"/>
    </row>
    <row r="842" spans="5:61" ht="14.1" customHeight="1" x14ac:dyDescent="0.25">
      <c r="E842" s="98"/>
      <c r="F842" s="98"/>
      <c r="G842" s="98"/>
      <c r="H842" s="98"/>
      <c r="I842" s="98"/>
      <c r="J842" s="98"/>
      <c r="K842" s="98"/>
      <c r="L842" s="98"/>
      <c r="M842" s="98"/>
      <c r="N842" s="98"/>
      <c r="O842" s="98"/>
      <c r="P842" s="98"/>
      <c r="Q842" s="98"/>
      <c r="R842" s="98"/>
      <c r="S842" s="98"/>
      <c r="T842" s="98"/>
      <c r="U842" s="98"/>
      <c r="V842" s="98"/>
      <c r="W842" s="98"/>
      <c r="X842" s="169"/>
      <c r="Y842" s="169"/>
      <c r="Z842" s="169"/>
      <c r="AA842" s="169"/>
      <c r="AB842" s="169"/>
      <c r="AC842" s="169"/>
      <c r="AD842" s="169"/>
      <c r="AE842" s="169"/>
      <c r="AF842" s="169"/>
      <c r="AG842" s="169"/>
      <c r="AH842" s="169"/>
      <c r="AI842" s="169"/>
      <c r="AJ842" s="169"/>
      <c r="AK842" s="169"/>
      <c r="AL842" s="169"/>
      <c r="AM842" s="169"/>
      <c r="AN842" s="169"/>
      <c r="AO842" s="169"/>
      <c r="AP842" s="169"/>
      <c r="AZ842" s="29"/>
      <c r="BA842" s="32"/>
      <c r="BB842" s="32"/>
      <c r="BC842" s="32"/>
      <c r="BD842" s="32"/>
      <c r="BE842" s="32"/>
      <c r="BF842" s="32"/>
      <c r="BG842" s="32"/>
      <c r="BH842" s="32"/>
      <c r="BI842" s="32"/>
    </row>
    <row r="843" spans="5:61" ht="14.1" customHeight="1" x14ac:dyDescent="0.25">
      <c r="E843" s="98">
        <v>1</v>
      </c>
      <c r="F843" s="98"/>
      <c r="G843" s="98"/>
      <c r="H843" s="98">
        <v>2</v>
      </c>
      <c r="I843" s="98"/>
      <c r="J843" s="98"/>
      <c r="K843" s="98"/>
      <c r="L843" s="98"/>
      <c r="M843" s="98"/>
      <c r="N843" s="98"/>
      <c r="O843" s="98"/>
      <c r="P843" s="98"/>
      <c r="Q843" s="98"/>
      <c r="R843" s="98"/>
      <c r="S843" s="98"/>
      <c r="T843" s="98"/>
      <c r="U843" s="98"/>
      <c r="V843" s="98"/>
      <c r="W843" s="98"/>
      <c r="X843" s="98">
        <v>3</v>
      </c>
      <c r="Y843" s="98"/>
      <c r="Z843" s="98"/>
      <c r="AA843" s="98"/>
      <c r="AB843" s="98"/>
      <c r="AC843" s="98"/>
      <c r="AD843" s="98"/>
      <c r="AE843" s="98">
        <v>4</v>
      </c>
      <c r="AF843" s="98"/>
      <c r="AG843" s="98"/>
      <c r="AH843" s="98"/>
      <c r="AI843" s="98"/>
      <c r="AJ843" s="98"/>
      <c r="AK843" s="98"/>
      <c r="AL843" s="98"/>
      <c r="AM843" s="98"/>
      <c r="AN843" s="98"/>
      <c r="AO843" s="98"/>
      <c r="AP843" s="98"/>
      <c r="AZ843" s="29"/>
      <c r="BA843" s="32"/>
      <c r="BB843" s="32"/>
      <c r="BC843" s="32"/>
      <c r="BD843" s="32"/>
      <c r="BE843" s="32"/>
      <c r="BF843" s="32"/>
      <c r="BG843" s="32"/>
      <c r="BH843" s="32"/>
      <c r="BI843" s="32"/>
    </row>
    <row r="844" spans="5:61" ht="14.1" customHeight="1" x14ac:dyDescent="0.25">
      <c r="E844" s="98"/>
      <c r="F844" s="98"/>
      <c r="G844" s="98"/>
      <c r="H844" s="98"/>
      <c r="I844" s="98"/>
      <c r="J844" s="98"/>
      <c r="K844" s="98"/>
      <c r="L844" s="98"/>
      <c r="M844" s="98"/>
      <c r="N844" s="98"/>
      <c r="O844" s="98"/>
      <c r="P844" s="98"/>
      <c r="Q844" s="98"/>
      <c r="R844" s="98"/>
      <c r="S844" s="98"/>
      <c r="T844" s="98"/>
      <c r="U844" s="98"/>
      <c r="V844" s="98"/>
      <c r="W844" s="98"/>
      <c r="X844" s="98"/>
      <c r="Y844" s="98"/>
      <c r="Z844" s="98"/>
      <c r="AA844" s="98"/>
      <c r="AB844" s="98"/>
      <c r="AC844" s="98"/>
      <c r="AD844" s="98"/>
      <c r="AE844" s="98"/>
      <c r="AF844" s="98"/>
      <c r="AG844" s="98"/>
      <c r="AH844" s="98"/>
      <c r="AI844" s="98"/>
      <c r="AJ844" s="98"/>
      <c r="AK844" s="98"/>
      <c r="AL844" s="98"/>
      <c r="AM844" s="98"/>
      <c r="AN844" s="98"/>
      <c r="AO844" s="98"/>
      <c r="AP844" s="98"/>
      <c r="AZ844" s="29"/>
      <c r="BA844" s="32"/>
      <c r="BB844" s="32"/>
      <c r="BC844" s="32"/>
      <c r="BD844" s="32"/>
      <c r="BE844" s="32"/>
      <c r="BF844" s="32"/>
      <c r="BG844" s="32"/>
      <c r="BH844" s="32"/>
      <c r="BI844" s="32"/>
    </row>
    <row r="845" spans="5:61" ht="14.1" customHeight="1" x14ac:dyDescent="0.25">
      <c r="E845" s="99" t="s">
        <v>352</v>
      </c>
      <c r="F845" s="99"/>
      <c r="G845" s="99"/>
      <c r="H845" s="102" t="s">
        <v>293</v>
      </c>
      <c r="I845" s="102"/>
      <c r="J845" s="102"/>
      <c r="K845" s="102"/>
      <c r="L845" s="102"/>
      <c r="M845" s="102"/>
      <c r="N845" s="102"/>
      <c r="O845" s="102"/>
      <c r="P845" s="102"/>
      <c r="Q845" s="102"/>
      <c r="R845" s="102"/>
      <c r="S845" s="102"/>
      <c r="T845" s="102"/>
      <c r="U845" s="102"/>
      <c r="V845" s="102"/>
      <c r="W845" s="102"/>
      <c r="X845" s="137"/>
      <c r="Y845" s="137"/>
      <c r="Z845" s="137"/>
      <c r="AA845" s="137"/>
      <c r="AB845" s="137"/>
      <c r="AC845" s="137"/>
      <c r="AD845" s="137"/>
      <c r="AE845" s="98">
        <v>70</v>
      </c>
      <c r="AF845" s="98"/>
      <c r="AG845" s="98"/>
      <c r="AH845" s="98"/>
      <c r="AI845" s="98"/>
      <c r="AJ845" s="98"/>
      <c r="AK845" s="98"/>
      <c r="AL845" s="98"/>
      <c r="AM845" s="98"/>
      <c r="AN845" s="98"/>
      <c r="AO845" s="98"/>
      <c r="AP845" s="98"/>
      <c r="AZ845" s="29"/>
      <c r="BA845" s="32"/>
      <c r="BB845" s="32"/>
      <c r="BC845" s="32"/>
      <c r="BD845" s="32"/>
      <c r="BE845" s="32"/>
      <c r="BF845" s="32"/>
      <c r="BG845" s="32"/>
      <c r="BH845" s="32"/>
      <c r="BI845" s="32"/>
    </row>
    <row r="846" spans="5:61" ht="14.1" customHeight="1" x14ac:dyDescent="0.25">
      <c r="E846" s="99"/>
      <c r="F846" s="99"/>
      <c r="G846" s="99"/>
      <c r="H846" s="102"/>
      <c r="I846" s="102"/>
      <c r="J846" s="102"/>
      <c r="K846" s="102"/>
      <c r="L846" s="102"/>
      <c r="M846" s="102"/>
      <c r="N846" s="102"/>
      <c r="O846" s="102"/>
      <c r="P846" s="102"/>
      <c r="Q846" s="102"/>
      <c r="R846" s="102"/>
      <c r="S846" s="102"/>
      <c r="T846" s="102"/>
      <c r="U846" s="102"/>
      <c r="V846" s="102"/>
      <c r="W846" s="102"/>
      <c r="X846" s="137"/>
      <c r="Y846" s="137"/>
      <c r="Z846" s="137"/>
      <c r="AA846" s="137"/>
      <c r="AB846" s="137"/>
      <c r="AC846" s="137"/>
      <c r="AD846" s="137"/>
      <c r="AE846" s="98"/>
      <c r="AF846" s="98"/>
      <c r="AG846" s="98"/>
      <c r="AH846" s="98"/>
      <c r="AI846" s="98"/>
      <c r="AJ846" s="98"/>
      <c r="AK846" s="98"/>
      <c r="AL846" s="98"/>
      <c r="AM846" s="98"/>
      <c r="AN846" s="98"/>
      <c r="AO846" s="98"/>
      <c r="AP846" s="98"/>
      <c r="AZ846" s="29"/>
      <c r="BA846" s="32"/>
      <c r="BB846" s="32"/>
      <c r="BC846" s="32"/>
      <c r="BD846" s="32"/>
      <c r="BE846" s="32"/>
      <c r="BF846" s="32"/>
      <c r="BG846" s="32"/>
      <c r="BH846" s="32"/>
      <c r="BI846" s="32"/>
    </row>
    <row r="847" spans="5:61" ht="14.1" customHeight="1" x14ac:dyDescent="0.25">
      <c r="E847" s="99" t="s">
        <v>298</v>
      </c>
      <c r="F847" s="99"/>
      <c r="G847" s="99"/>
      <c r="H847" s="102" t="s">
        <v>294</v>
      </c>
      <c r="I847" s="102"/>
      <c r="J847" s="102"/>
      <c r="K847" s="102"/>
      <c r="L847" s="102"/>
      <c r="M847" s="102"/>
      <c r="N847" s="102"/>
      <c r="O847" s="102"/>
      <c r="P847" s="102"/>
      <c r="Q847" s="102"/>
      <c r="R847" s="102"/>
      <c r="S847" s="102"/>
      <c r="T847" s="102"/>
      <c r="U847" s="102"/>
      <c r="V847" s="102"/>
      <c r="W847" s="102"/>
      <c r="X847" s="137"/>
      <c r="Y847" s="137"/>
      <c r="Z847" s="137"/>
      <c r="AA847" s="137"/>
      <c r="AB847" s="137"/>
      <c r="AC847" s="137"/>
      <c r="AD847" s="137"/>
      <c r="AE847" s="98">
        <v>70</v>
      </c>
      <c r="AF847" s="98"/>
      <c r="AG847" s="98"/>
      <c r="AH847" s="98"/>
      <c r="AI847" s="98"/>
      <c r="AJ847" s="98"/>
      <c r="AK847" s="98"/>
      <c r="AL847" s="98"/>
      <c r="AM847" s="98"/>
      <c r="AN847" s="98"/>
      <c r="AO847" s="98"/>
      <c r="AP847" s="98"/>
      <c r="AZ847" s="29"/>
      <c r="BA847" s="32"/>
      <c r="BB847" s="32"/>
      <c r="BC847" s="32"/>
      <c r="BD847" s="32"/>
      <c r="BE847" s="32"/>
      <c r="BF847" s="32"/>
      <c r="BG847" s="32"/>
      <c r="BH847" s="32"/>
      <c r="BI847" s="32"/>
    </row>
    <row r="848" spans="5:61" ht="14.1" customHeight="1" x14ac:dyDescent="0.25">
      <c r="E848" s="99"/>
      <c r="F848" s="99"/>
      <c r="G848" s="99"/>
      <c r="H848" s="102"/>
      <c r="I848" s="102"/>
      <c r="J848" s="102"/>
      <c r="K848" s="102"/>
      <c r="L848" s="102"/>
      <c r="M848" s="102"/>
      <c r="N848" s="102"/>
      <c r="O848" s="102"/>
      <c r="P848" s="102"/>
      <c r="Q848" s="102"/>
      <c r="R848" s="102"/>
      <c r="S848" s="102"/>
      <c r="T848" s="102"/>
      <c r="U848" s="102"/>
      <c r="V848" s="102"/>
      <c r="W848" s="102"/>
      <c r="X848" s="137"/>
      <c r="Y848" s="137"/>
      <c r="Z848" s="137"/>
      <c r="AA848" s="137"/>
      <c r="AB848" s="137"/>
      <c r="AC848" s="137"/>
      <c r="AD848" s="137"/>
      <c r="AE848" s="98"/>
      <c r="AF848" s="98"/>
      <c r="AG848" s="98"/>
      <c r="AH848" s="98"/>
      <c r="AI848" s="98"/>
      <c r="AJ848" s="98"/>
      <c r="AK848" s="98"/>
      <c r="AL848" s="98"/>
      <c r="AM848" s="98"/>
      <c r="AN848" s="98"/>
      <c r="AO848" s="98"/>
      <c r="AP848" s="98"/>
      <c r="AZ848" s="29"/>
      <c r="BA848" s="32"/>
      <c r="BB848" s="32"/>
      <c r="BC848" s="32"/>
      <c r="BD848" s="32"/>
      <c r="BE848" s="32"/>
      <c r="BF848" s="32"/>
      <c r="BG848" s="32"/>
      <c r="BH848" s="32"/>
      <c r="BI848" s="32"/>
    </row>
    <row r="849" spans="4:61" ht="14.1" customHeight="1" x14ac:dyDescent="0.25">
      <c r="E849" s="99" t="s">
        <v>353</v>
      </c>
      <c r="F849" s="99"/>
      <c r="G849" s="99"/>
      <c r="H849" s="102" t="s">
        <v>295</v>
      </c>
      <c r="I849" s="102"/>
      <c r="J849" s="102"/>
      <c r="K849" s="102"/>
      <c r="L849" s="102"/>
      <c r="M849" s="102"/>
      <c r="N849" s="102"/>
      <c r="O849" s="102"/>
      <c r="P849" s="102"/>
      <c r="Q849" s="102"/>
      <c r="R849" s="102"/>
      <c r="S849" s="102"/>
      <c r="T849" s="102"/>
      <c r="U849" s="102"/>
      <c r="V849" s="102"/>
      <c r="W849" s="102"/>
      <c r="X849" s="137">
        <f>AI578</f>
        <v>0</v>
      </c>
      <c r="Y849" s="137"/>
      <c r="Z849" s="137"/>
      <c r="AA849" s="137"/>
      <c r="AB849" s="137"/>
      <c r="AC849" s="137"/>
      <c r="AD849" s="137"/>
      <c r="AE849" s="98" t="str">
        <f>IF(AZ2=TRUE,"40","50")</f>
        <v>50</v>
      </c>
      <c r="AF849" s="98"/>
      <c r="AG849" s="98"/>
      <c r="AH849" s="98"/>
      <c r="AI849" s="98"/>
      <c r="AJ849" s="98"/>
      <c r="AK849" s="98"/>
      <c r="AL849" s="98"/>
      <c r="AM849" s="98"/>
      <c r="AN849" s="98"/>
      <c r="AO849" s="98"/>
      <c r="AP849" s="98"/>
      <c r="AZ849" s="29"/>
      <c r="BA849" s="32"/>
      <c r="BB849" s="32"/>
      <c r="BC849" s="32"/>
      <c r="BD849" s="32"/>
      <c r="BE849" s="32"/>
      <c r="BF849" s="32"/>
      <c r="BG849" s="32"/>
      <c r="BH849" s="32"/>
      <c r="BI849" s="32"/>
    </row>
    <row r="850" spans="4:61" ht="14.1" customHeight="1" x14ac:dyDescent="0.25">
      <c r="E850" s="99"/>
      <c r="F850" s="99"/>
      <c r="G850" s="99"/>
      <c r="H850" s="102"/>
      <c r="I850" s="102"/>
      <c r="J850" s="102"/>
      <c r="K850" s="102"/>
      <c r="L850" s="102"/>
      <c r="M850" s="102"/>
      <c r="N850" s="102"/>
      <c r="O850" s="102"/>
      <c r="P850" s="102"/>
      <c r="Q850" s="102"/>
      <c r="R850" s="102"/>
      <c r="S850" s="102"/>
      <c r="T850" s="102"/>
      <c r="U850" s="102"/>
      <c r="V850" s="102"/>
      <c r="W850" s="102"/>
      <c r="X850" s="137"/>
      <c r="Y850" s="137"/>
      <c r="Z850" s="137"/>
      <c r="AA850" s="137"/>
      <c r="AB850" s="137"/>
      <c r="AC850" s="137"/>
      <c r="AD850" s="137"/>
      <c r="AE850" s="98"/>
      <c r="AF850" s="98"/>
      <c r="AG850" s="98"/>
      <c r="AH850" s="98"/>
      <c r="AI850" s="98"/>
      <c r="AJ850" s="98"/>
      <c r="AK850" s="98"/>
      <c r="AL850" s="98"/>
      <c r="AM850" s="98"/>
      <c r="AN850" s="98"/>
      <c r="AO850" s="98"/>
      <c r="AP850" s="98"/>
      <c r="AZ850" s="29"/>
      <c r="BA850" s="32"/>
      <c r="BB850" s="32"/>
      <c r="BC850" s="32"/>
      <c r="BD850" s="32"/>
      <c r="BE850" s="32"/>
      <c r="BF850" s="32"/>
      <c r="BG850" s="32"/>
      <c r="BH850" s="32"/>
      <c r="BI850" s="32"/>
    </row>
    <row r="851" spans="4:61" ht="14.1" customHeight="1" x14ac:dyDescent="0.25">
      <c r="E851" s="99" t="s">
        <v>354</v>
      </c>
      <c r="F851" s="99"/>
      <c r="G851" s="99"/>
      <c r="H851" s="102" t="s">
        <v>296</v>
      </c>
      <c r="I851" s="102"/>
      <c r="J851" s="102"/>
      <c r="K851" s="102"/>
      <c r="L851" s="102"/>
      <c r="M851" s="102"/>
      <c r="N851" s="102"/>
      <c r="O851" s="102"/>
      <c r="P851" s="102"/>
      <c r="Q851" s="102"/>
      <c r="R851" s="102"/>
      <c r="S851" s="102"/>
      <c r="T851" s="102"/>
      <c r="U851" s="102"/>
      <c r="V851" s="102"/>
      <c r="W851" s="102"/>
      <c r="X851" s="137"/>
      <c r="Y851" s="137"/>
      <c r="Z851" s="137"/>
      <c r="AA851" s="137"/>
      <c r="AB851" s="137"/>
      <c r="AC851" s="137"/>
      <c r="AD851" s="137"/>
      <c r="AE851" s="98">
        <v>70</v>
      </c>
      <c r="AF851" s="98"/>
      <c r="AG851" s="98"/>
      <c r="AH851" s="98"/>
      <c r="AI851" s="98"/>
      <c r="AJ851" s="98"/>
      <c r="AK851" s="98"/>
      <c r="AL851" s="98"/>
      <c r="AM851" s="98"/>
      <c r="AN851" s="98"/>
      <c r="AO851" s="98"/>
      <c r="AP851" s="98"/>
      <c r="AZ851" s="29"/>
      <c r="BA851" s="32"/>
      <c r="BB851" s="32"/>
      <c r="BC851" s="32"/>
      <c r="BD851" s="32"/>
      <c r="BE851" s="32"/>
      <c r="BF851" s="32"/>
      <c r="BG851" s="32"/>
      <c r="BH851" s="32"/>
      <c r="BI851" s="32"/>
    </row>
    <row r="852" spans="4:61" ht="14.1" customHeight="1" x14ac:dyDescent="0.25">
      <c r="E852" s="99"/>
      <c r="F852" s="99"/>
      <c r="G852" s="99"/>
      <c r="H852" s="102"/>
      <c r="I852" s="102"/>
      <c r="J852" s="102"/>
      <c r="K852" s="102"/>
      <c r="L852" s="102"/>
      <c r="M852" s="102"/>
      <c r="N852" s="102"/>
      <c r="O852" s="102"/>
      <c r="P852" s="102"/>
      <c r="Q852" s="102"/>
      <c r="R852" s="102"/>
      <c r="S852" s="102"/>
      <c r="T852" s="102"/>
      <c r="U852" s="102"/>
      <c r="V852" s="102"/>
      <c r="W852" s="102"/>
      <c r="X852" s="137"/>
      <c r="Y852" s="137"/>
      <c r="Z852" s="137"/>
      <c r="AA852" s="137"/>
      <c r="AB852" s="137"/>
      <c r="AC852" s="137"/>
      <c r="AD852" s="137"/>
      <c r="AE852" s="98"/>
      <c r="AF852" s="98"/>
      <c r="AG852" s="98"/>
      <c r="AH852" s="98"/>
      <c r="AI852" s="98"/>
      <c r="AJ852" s="98"/>
      <c r="AK852" s="98"/>
      <c r="AL852" s="98"/>
      <c r="AM852" s="98"/>
      <c r="AN852" s="98"/>
      <c r="AO852" s="98"/>
      <c r="AP852" s="98"/>
      <c r="AZ852" s="29"/>
      <c r="BA852" s="32"/>
      <c r="BB852" s="32"/>
      <c r="BC852" s="32"/>
      <c r="BD852" s="32"/>
      <c r="BE852" s="32"/>
      <c r="BF852" s="32"/>
      <c r="BG852" s="32"/>
      <c r="BH852" s="32"/>
      <c r="BI852" s="32"/>
    </row>
    <row r="853" spans="4:61" ht="14.1" customHeight="1" x14ac:dyDescent="0.25">
      <c r="E853" s="99" t="s">
        <v>355</v>
      </c>
      <c r="F853" s="99"/>
      <c r="G853" s="99"/>
      <c r="H853" s="102" t="s">
        <v>297</v>
      </c>
      <c r="I853" s="102"/>
      <c r="J853" s="102"/>
      <c r="K853" s="102"/>
      <c r="L853" s="102"/>
      <c r="M853" s="102"/>
      <c r="N853" s="102"/>
      <c r="O853" s="102"/>
      <c r="P853" s="102"/>
      <c r="Q853" s="102"/>
      <c r="R853" s="102"/>
      <c r="S853" s="102"/>
      <c r="T853" s="102"/>
      <c r="U853" s="102"/>
      <c r="V853" s="102"/>
      <c r="W853" s="102"/>
      <c r="X853" s="137"/>
      <c r="Y853" s="137"/>
      <c r="Z853" s="137"/>
      <c r="AA853" s="137"/>
      <c r="AB853" s="137"/>
      <c r="AC853" s="137"/>
      <c r="AD853" s="137"/>
      <c r="AE853" s="98">
        <v>70</v>
      </c>
      <c r="AF853" s="98"/>
      <c r="AG853" s="98"/>
      <c r="AH853" s="98"/>
      <c r="AI853" s="98"/>
      <c r="AJ853" s="98"/>
      <c r="AK853" s="98"/>
      <c r="AL853" s="98"/>
      <c r="AM853" s="98"/>
      <c r="AN853" s="98"/>
      <c r="AO853" s="98"/>
      <c r="AP853" s="98"/>
      <c r="AZ853" s="29"/>
      <c r="BA853" s="32"/>
      <c r="BB853" s="32"/>
      <c r="BC853" s="32"/>
      <c r="BD853" s="32"/>
      <c r="BE853" s="32"/>
      <c r="BF853" s="32"/>
      <c r="BG853" s="32"/>
      <c r="BH853" s="32"/>
      <c r="BI853" s="32"/>
    </row>
    <row r="854" spans="4:61" ht="14.1" customHeight="1" x14ac:dyDescent="0.25">
      <c r="E854" s="99"/>
      <c r="F854" s="99"/>
      <c r="G854" s="99"/>
      <c r="H854" s="102"/>
      <c r="I854" s="102"/>
      <c r="J854" s="102"/>
      <c r="K854" s="102"/>
      <c r="L854" s="102"/>
      <c r="M854" s="102"/>
      <c r="N854" s="102"/>
      <c r="O854" s="102"/>
      <c r="P854" s="102"/>
      <c r="Q854" s="102"/>
      <c r="R854" s="102"/>
      <c r="S854" s="102"/>
      <c r="T854" s="102"/>
      <c r="U854" s="102"/>
      <c r="V854" s="102"/>
      <c r="W854" s="102"/>
      <c r="X854" s="137"/>
      <c r="Y854" s="137"/>
      <c r="Z854" s="137"/>
      <c r="AA854" s="137"/>
      <c r="AB854" s="137"/>
      <c r="AC854" s="137"/>
      <c r="AD854" s="137"/>
      <c r="AE854" s="98"/>
      <c r="AF854" s="98"/>
      <c r="AG854" s="98"/>
      <c r="AH854" s="98"/>
      <c r="AI854" s="98"/>
      <c r="AJ854" s="98"/>
      <c r="AK854" s="98"/>
      <c r="AL854" s="98"/>
      <c r="AM854" s="98"/>
      <c r="AN854" s="98"/>
      <c r="AO854" s="98"/>
      <c r="AP854" s="98"/>
      <c r="AZ854" s="29"/>
      <c r="BA854" s="32"/>
      <c r="BB854" s="32"/>
      <c r="BC854" s="32"/>
      <c r="BD854" s="32"/>
      <c r="BE854" s="32"/>
      <c r="BF854" s="32"/>
      <c r="BG854" s="32"/>
      <c r="BH854" s="32"/>
      <c r="BI854" s="32"/>
    </row>
    <row r="855" spans="4:61" ht="14.1" customHeight="1" x14ac:dyDescent="0.25">
      <c r="E855" s="99" t="s">
        <v>356</v>
      </c>
      <c r="F855" s="99"/>
      <c r="G855" s="99"/>
      <c r="H855" s="102" t="s">
        <v>300</v>
      </c>
      <c r="I855" s="102"/>
      <c r="J855" s="102"/>
      <c r="K855" s="102"/>
      <c r="L855" s="102"/>
      <c r="M855" s="102"/>
      <c r="N855" s="102"/>
      <c r="O855" s="102"/>
      <c r="P855" s="102"/>
      <c r="Q855" s="102"/>
      <c r="R855" s="102"/>
      <c r="S855" s="102"/>
      <c r="T855" s="102"/>
      <c r="U855" s="102"/>
      <c r="V855" s="102"/>
      <c r="W855" s="102"/>
      <c r="X855" s="137"/>
      <c r="Y855" s="137"/>
      <c r="Z855" s="137"/>
      <c r="AA855" s="137"/>
      <c r="AB855" s="137"/>
      <c r="AC855" s="137"/>
      <c r="AD855" s="137"/>
      <c r="AE855" s="169">
        <v>70</v>
      </c>
      <c r="AF855" s="169"/>
      <c r="AG855" s="169"/>
      <c r="AH855" s="169"/>
      <c r="AI855" s="169"/>
      <c r="AJ855" s="169"/>
      <c r="AK855" s="169"/>
      <c r="AL855" s="169"/>
      <c r="AM855" s="169"/>
      <c r="AN855" s="169"/>
      <c r="AO855" s="169"/>
      <c r="AP855" s="169"/>
      <c r="AZ855" s="29"/>
      <c r="BA855" s="32"/>
      <c r="BB855" s="32"/>
      <c r="BC855" s="32"/>
      <c r="BD855" s="32"/>
      <c r="BE855" s="32"/>
      <c r="BF855" s="32"/>
      <c r="BG855" s="32"/>
      <c r="BH855" s="32"/>
      <c r="BI855" s="32"/>
    </row>
    <row r="856" spans="4:61" ht="14.1" customHeight="1" x14ac:dyDescent="0.25">
      <c r="E856" s="99"/>
      <c r="F856" s="99"/>
      <c r="G856" s="99"/>
      <c r="H856" s="102"/>
      <c r="I856" s="102"/>
      <c r="J856" s="102"/>
      <c r="K856" s="102"/>
      <c r="L856" s="102"/>
      <c r="M856" s="102"/>
      <c r="N856" s="102"/>
      <c r="O856" s="102"/>
      <c r="P856" s="102"/>
      <c r="Q856" s="102"/>
      <c r="R856" s="102"/>
      <c r="S856" s="102"/>
      <c r="T856" s="102"/>
      <c r="U856" s="102"/>
      <c r="V856" s="102"/>
      <c r="W856" s="102"/>
      <c r="X856" s="137"/>
      <c r="Y856" s="137"/>
      <c r="Z856" s="137"/>
      <c r="AA856" s="137"/>
      <c r="AB856" s="137"/>
      <c r="AC856" s="137"/>
      <c r="AD856" s="137"/>
      <c r="AE856" s="169"/>
      <c r="AF856" s="169"/>
      <c r="AG856" s="169"/>
      <c r="AH856" s="169"/>
      <c r="AI856" s="169"/>
      <c r="AJ856" s="169"/>
      <c r="AK856" s="169"/>
      <c r="AL856" s="169"/>
      <c r="AM856" s="169"/>
      <c r="AN856" s="169"/>
      <c r="AO856" s="169"/>
      <c r="AP856" s="169"/>
      <c r="AZ856" s="29"/>
      <c r="BA856" s="32"/>
      <c r="BB856" s="32"/>
      <c r="BC856" s="32"/>
      <c r="BD856" s="32"/>
      <c r="BE856" s="32"/>
      <c r="BF856" s="32"/>
      <c r="BG856" s="32"/>
      <c r="BH856" s="32"/>
      <c r="BI856" s="32"/>
    </row>
    <row r="857" spans="4:61" ht="14.1" customHeight="1" x14ac:dyDescent="0.25">
      <c r="E857" s="99"/>
      <c r="F857" s="99"/>
      <c r="G857" s="99"/>
      <c r="H857" s="102"/>
      <c r="I857" s="102"/>
      <c r="J857" s="102"/>
      <c r="K857" s="102"/>
      <c r="L857" s="102"/>
      <c r="M857" s="102"/>
      <c r="N857" s="102"/>
      <c r="O857" s="102"/>
      <c r="P857" s="102"/>
      <c r="Q857" s="102"/>
      <c r="R857" s="102"/>
      <c r="S857" s="102"/>
      <c r="T857" s="102"/>
      <c r="U857" s="102"/>
      <c r="V857" s="102"/>
      <c r="W857" s="102"/>
      <c r="X857" s="137"/>
      <c r="Y857" s="137"/>
      <c r="Z857" s="137"/>
      <c r="AA857" s="137"/>
      <c r="AB857" s="137"/>
      <c r="AC857" s="137"/>
      <c r="AD857" s="137"/>
      <c r="AE857" s="169"/>
      <c r="AF857" s="169"/>
      <c r="AG857" s="169"/>
      <c r="AH857" s="169"/>
      <c r="AI857" s="169"/>
      <c r="AJ857" s="169"/>
      <c r="AK857" s="169"/>
      <c r="AL857" s="169"/>
      <c r="AM857" s="169"/>
      <c r="AN857" s="169"/>
      <c r="AO857" s="169"/>
      <c r="AP857" s="169"/>
      <c r="AZ857" s="29"/>
      <c r="BA857" s="32"/>
      <c r="BB857" s="32"/>
      <c r="BC857" s="32"/>
      <c r="BD857" s="32"/>
      <c r="BE857" s="32"/>
      <c r="BF857" s="32"/>
      <c r="BG857" s="32"/>
      <c r="BH857" s="32"/>
      <c r="BI857" s="32"/>
    </row>
    <row r="858" spans="4:61" ht="14.1" customHeight="1" x14ac:dyDescent="0.25">
      <c r="E858" s="99" t="s">
        <v>357</v>
      </c>
      <c r="F858" s="99"/>
      <c r="G858" s="99"/>
      <c r="H858" s="102" t="s">
        <v>299</v>
      </c>
      <c r="I858" s="102"/>
      <c r="J858" s="102"/>
      <c r="K858" s="102"/>
      <c r="L858" s="102"/>
      <c r="M858" s="102"/>
      <c r="N858" s="102"/>
      <c r="O858" s="102"/>
      <c r="P858" s="102"/>
      <c r="Q858" s="102"/>
      <c r="R858" s="102"/>
      <c r="S858" s="102"/>
      <c r="T858" s="102"/>
      <c r="U858" s="102"/>
      <c r="V858" s="102"/>
      <c r="W858" s="102"/>
      <c r="X858" s="182">
        <f>X845+X847+X849+X851+X853+X855</f>
        <v>0</v>
      </c>
      <c r="Y858" s="182"/>
      <c r="Z858" s="182"/>
      <c r="AA858" s="182"/>
      <c r="AB858" s="182"/>
      <c r="AC858" s="182"/>
      <c r="AD858" s="182"/>
      <c r="AE858" s="98" t="s">
        <v>236</v>
      </c>
      <c r="AF858" s="98"/>
      <c r="AG858" s="98"/>
      <c r="AH858" s="98"/>
      <c r="AI858" s="98"/>
      <c r="AJ858" s="98"/>
      <c r="AK858" s="98"/>
      <c r="AL858" s="98"/>
      <c r="AM858" s="98"/>
      <c r="AN858" s="98"/>
      <c r="AO858" s="98"/>
      <c r="AP858" s="98"/>
      <c r="AZ858" s="29"/>
      <c r="BA858" s="32"/>
      <c r="BB858" s="32"/>
      <c r="BC858" s="32"/>
      <c r="BD858" s="32"/>
      <c r="BE858" s="32"/>
      <c r="BF858" s="32"/>
      <c r="BG858" s="32"/>
      <c r="BH858" s="32"/>
      <c r="BI858" s="32"/>
    </row>
    <row r="859" spans="4:61" ht="14.1" customHeight="1" x14ac:dyDescent="0.25">
      <c r="E859" s="99"/>
      <c r="F859" s="99"/>
      <c r="G859" s="99"/>
      <c r="H859" s="102"/>
      <c r="I859" s="102"/>
      <c r="J859" s="102"/>
      <c r="K859" s="102"/>
      <c r="L859" s="102"/>
      <c r="M859" s="102"/>
      <c r="N859" s="102"/>
      <c r="O859" s="102"/>
      <c r="P859" s="102"/>
      <c r="Q859" s="102"/>
      <c r="R859" s="102"/>
      <c r="S859" s="102"/>
      <c r="T859" s="102"/>
      <c r="U859" s="102"/>
      <c r="V859" s="102"/>
      <c r="W859" s="102"/>
      <c r="X859" s="182"/>
      <c r="Y859" s="182"/>
      <c r="Z859" s="182"/>
      <c r="AA859" s="182"/>
      <c r="AB859" s="182"/>
      <c r="AC859" s="182"/>
      <c r="AD859" s="182"/>
      <c r="AE859" s="98"/>
      <c r="AF859" s="98"/>
      <c r="AG859" s="98"/>
      <c r="AH859" s="98"/>
      <c r="AI859" s="98"/>
      <c r="AJ859" s="98"/>
      <c r="AK859" s="98"/>
      <c r="AL859" s="98"/>
      <c r="AM859" s="98"/>
      <c r="AN859" s="98"/>
      <c r="AO859" s="98"/>
      <c r="AP859" s="98"/>
      <c r="AZ859" s="29"/>
      <c r="BA859" s="32"/>
      <c r="BB859" s="32"/>
      <c r="BC859" s="32"/>
      <c r="BD859" s="32"/>
      <c r="BE859" s="32"/>
      <c r="BF859" s="32"/>
      <c r="BG859" s="32"/>
      <c r="BH859" s="32"/>
      <c r="BI859" s="32"/>
    </row>
    <row r="860" spans="4:61" ht="14.1" customHeight="1" x14ac:dyDescent="0.25">
      <c r="D860" s="35"/>
      <c r="E860" s="35"/>
      <c r="F860" s="35"/>
      <c r="G860" s="35"/>
      <c r="H860" s="35"/>
      <c r="I860" s="35"/>
      <c r="J860" s="35"/>
      <c r="K860" s="35"/>
      <c r="L860" s="35"/>
      <c r="M860" s="35"/>
      <c r="N860" s="35"/>
      <c r="O860" s="35"/>
      <c r="P860" s="35"/>
      <c r="Q860" s="35"/>
      <c r="R860" s="35"/>
      <c r="S860" s="35"/>
      <c r="T860" s="35"/>
      <c r="U860" s="35"/>
      <c r="V860" s="35"/>
      <c r="W860" s="35"/>
      <c r="X860" s="35"/>
      <c r="Y860" s="35"/>
      <c r="Z860" s="35"/>
      <c r="AA860" s="35"/>
      <c r="AB860" s="35"/>
      <c r="AC860" s="35"/>
      <c r="AD860" s="35"/>
      <c r="AE860" s="35"/>
      <c r="AF860" s="35"/>
      <c r="AG860" s="35"/>
      <c r="AH860" s="35"/>
      <c r="AI860" s="35"/>
      <c r="AJ860" s="35"/>
      <c r="AK860" s="35"/>
      <c r="AL860" s="35"/>
      <c r="AM860" s="35"/>
      <c r="AN860" s="35"/>
      <c r="AO860" s="35"/>
      <c r="AP860" s="35"/>
      <c r="AZ860" s="29"/>
      <c r="BA860" s="32"/>
      <c r="BB860" s="32"/>
      <c r="BC860" s="32"/>
      <c r="BD860" s="32"/>
      <c r="BE860" s="32"/>
      <c r="BF860" s="32"/>
      <c r="BG860" s="32"/>
      <c r="BH860" s="32"/>
      <c r="BI860" s="32"/>
    </row>
    <row r="861" spans="4:61" ht="14.1" customHeight="1" x14ac:dyDescent="0.25">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AA861" s="35"/>
      <c r="AB861" s="35"/>
      <c r="AC861" s="35"/>
      <c r="AD861" s="35"/>
      <c r="AE861" s="35"/>
      <c r="AF861" s="35"/>
      <c r="AG861" s="35"/>
      <c r="AH861" s="35"/>
      <c r="AI861" s="35"/>
      <c r="AJ861" s="35"/>
      <c r="AK861" s="35"/>
      <c r="AL861" s="35"/>
      <c r="AM861" s="35"/>
      <c r="AN861" s="35"/>
      <c r="AO861" s="35"/>
      <c r="AP861" s="35"/>
      <c r="AZ861" s="29"/>
      <c r="BA861" s="32"/>
      <c r="BB861" s="32"/>
      <c r="BC861" s="32"/>
      <c r="BD861" s="32"/>
      <c r="BE861" s="32"/>
      <c r="BF861" s="32"/>
      <c r="BG861" s="32"/>
      <c r="BH861" s="32"/>
      <c r="BI861" s="32"/>
    </row>
    <row r="862" spans="4:61" ht="14.1" customHeight="1" x14ac:dyDescent="0.25">
      <c r="D862" s="35"/>
      <c r="E862" s="265" t="s">
        <v>350</v>
      </c>
      <c r="F862" s="265"/>
      <c r="G862" s="265"/>
      <c r="H862" s="265"/>
      <c r="I862" s="265"/>
      <c r="J862" s="265"/>
      <c r="K862" s="265"/>
      <c r="L862" s="265"/>
      <c r="M862" s="265"/>
      <c r="N862" s="265"/>
      <c r="O862" s="265"/>
      <c r="P862" s="265"/>
      <c r="Q862" s="265"/>
      <c r="R862" s="265"/>
      <c r="S862" s="265"/>
      <c r="T862" s="265"/>
      <c r="U862" s="265"/>
      <c r="V862" s="265"/>
      <c r="W862" s="265"/>
      <c r="X862" s="265"/>
      <c r="Y862" s="265"/>
      <c r="Z862" s="265"/>
      <c r="AA862" s="265"/>
      <c r="AB862" s="265"/>
      <c r="AC862" s="265"/>
      <c r="AD862" s="265"/>
      <c r="AE862" s="265"/>
      <c r="AF862" s="265"/>
      <c r="AG862" s="265"/>
      <c r="AH862" s="265"/>
      <c r="AI862" s="265"/>
      <c r="AJ862" s="265"/>
      <c r="AK862" s="265"/>
      <c r="AL862" s="265"/>
      <c r="AM862" s="265"/>
      <c r="AN862" s="265"/>
      <c r="AO862" s="265"/>
      <c r="AP862" s="265"/>
      <c r="AZ862" s="29"/>
      <c r="BA862" s="32"/>
      <c r="BB862" s="32"/>
      <c r="BC862" s="32"/>
      <c r="BD862" s="32"/>
      <c r="BE862" s="32"/>
      <c r="BF862" s="32"/>
      <c r="BG862" s="32"/>
      <c r="BH862" s="32"/>
      <c r="BI862" s="32"/>
    </row>
    <row r="863" spans="4:61" ht="14.1" customHeight="1" x14ac:dyDescent="0.25">
      <c r="D863" s="35"/>
      <c r="E863" s="72"/>
      <c r="F863" s="72"/>
      <c r="G863" s="72"/>
      <c r="H863" s="72"/>
      <c r="I863" s="72"/>
      <c r="J863" s="72"/>
      <c r="K863" s="72"/>
      <c r="L863" s="72"/>
      <c r="M863" s="72"/>
      <c r="N863" s="72"/>
      <c r="O863" s="72"/>
      <c r="P863" s="72"/>
      <c r="Q863" s="72"/>
      <c r="R863" s="72"/>
      <c r="S863" s="72"/>
      <c r="T863" s="72"/>
      <c r="U863" s="72"/>
      <c r="V863" s="72"/>
      <c r="W863" s="72"/>
      <c r="X863" s="72"/>
      <c r="Y863" s="72"/>
      <c r="Z863" s="72"/>
      <c r="AA863" s="72"/>
      <c r="AB863" s="72"/>
      <c r="AC863" s="72"/>
      <c r="AD863" s="72"/>
      <c r="AE863" s="72"/>
      <c r="AF863" s="37"/>
      <c r="AG863" s="73"/>
      <c r="AH863" s="73"/>
      <c r="AI863" s="73"/>
      <c r="AJ863" s="73"/>
      <c r="AK863" s="73"/>
      <c r="AL863" s="73"/>
      <c r="AM863" s="73"/>
      <c r="AN863" s="36"/>
      <c r="AO863" s="36"/>
      <c r="AP863" s="36"/>
      <c r="AZ863" s="29"/>
      <c r="BA863" s="32"/>
      <c r="BB863" s="32"/>
      <c r="BC863" s="32"/>
      <c r="BD863" s="32"/>
      <c r="BE863" s="32"/>
      <c r="BF863" s="32"/>
      <c r="BG863" s="32"/>
      <c r="BH863" s="32"/>
      <c r="BI863" s="32"/>
    </row>
    <row r="864" spans="4:61" ht="14.1" customHeight="1" x14ac:dyDescent="0.25">
      <c r="D864" s="35"/>
      <c r="E864" s="85" t="s">
        <v>351</v>
      </c>
      <c r="F864" s="85"/>
      <c r="G864" s="85"/>
      <c r="H864" s="85"/>
      <c r="I864" s="85"/>
      <c r="J864" s="85"/>
      <c r="K864" s="85"/>
      <c r="L864" s="85"/>
      <c r="M864" s="85"/>
      <c r="N864" s="85"/>
      <c r="O864" s="85"/>
      <c r="P864" s="85"/>
      <c r="Q864" s="85"/>
      <c r="R864" s="85"/>
      <c r="S864" s="85"/>
      <c r="T864" s="85"/>
      <c r="U864" s="85"/>
      <c r="V864" s="85"/>
      <c r="W864" s="85"/>
      <c r="X864" s="85"/>
      <c r="Y864" s="85"/>
      <c r="Z864" s="85"/>
      <c r="AA864" s="85"/>
      <c r="AB864" s="85"/>
      <c r="AC864" s="85"/>
      <c r="AD864" s="85"/>
      <c r="AE864" s="85"/>
      <c r="AF864" s="36"/>
      <c r="AG864" s="87" t="s">
        <v>303</v>
      </c>
      <c r="AH864" s="87"/>
      <c r="AI864" s="87"/>
      <c r="AJ864" s="87"/>
      <c r="AK864" s="87"/>
      <c r="AL864" s="87"/>
      <c r="AM864" s="87"/>
      <c r="AN864" s="36"/>
      <c r="AO864" s="36"/>
      <c r="AP864" s="36"/>
      <c r="AZ864" s="29"/>
      <c r="BA864" s="32"/>
      <c r="BB864" s="32"/>
      <c r="BC864" s="32"/>
      <c r="BD864" s="32"/>
      <c r="BE864" s="32"/>
      <c r="BF864" s="32"/>
      <c r="BG864" s="32"/>
      <c r="BH864" s="32"/>
      <c r="BI864" s="32"/>
    </row>
    <row r="865" spans="4:61" ht="14.1" customHeight="1" x14ac:dyDescent="0.25">
      <c r="D865" s="35"/>
      <c r="E865" s="86"/>
      <c r="F865" s="86"/>
      <c r="G865" s="86"/>
      <c r="H865" s="86"/>
      <c r="I865" s="86"/>
      <c r="J865" s="86"/>
      <c r="K865" s="86"/>
      <c r="L865" s="86"/>
      <c r="M865" s="86"/>
      <c r="N865" s="86"/>
      <c r="O865" s="86"/>
      <c r="P865" s="86"/>
      <c r="Q865" s="86"/>
      <c r="R865" s="86"/>
      <c r="S865" s="86"/>
      <c r="T865" s="86"/>
      <c r="U865" s="86"/>
      <c r="V865" s="86"/>
      <c r="W865" s="86"/>
      <c r="X865" s="86"/>
      <c r="Y865" s="86"/>
      <c r="Z865" s="86"/>
      <c r="AA865" s="86"/>
      <c r="AB865" s="86"/>
      <c r="AC865" s="86"/>
      <c r="AD865" s="86"/>
      <c r="AE865" s="86"/>
      <c r="AF865" s="36"/>
      <c r="AG865" s="36"/>
      <c r="AH865" s="36"/>
      <c r="AI865" s="36"/>
      <c r="AJ865" s="36"/>
      <c r="AK865" s="36"/>
      <c r="AL865" s="36"/>
      <c r="AM865" s="36"/>
      <c r="AN865" s="36"/>
      <c r="AO865" s="36"/>
      <c r="AP865" s="36"/>
      <c r="AZ865" s="29"/>
      <c r="BA865" s="32"/>
      <c r="BB865" s="32"/>
      <c r="BC865" s="32"/>
      <c r="BD865" s="32"/>
      <c r="BE865" s="32"/>
      <c r="BF865" s="32"/>
      <c r="BG865" s="32"/>
      <c r="BH865" s="32"/>
      <c r="BI865" s="32"/>
    </row>
    <row r="866" spans="4:61" ht="14.1" customHeight="1" x14ac:dyDescent="0.25">
      <c r="D866" s="35"/>
      <c r="E866" s="36"/>
      <c r="F866" s="36"/>
      <c r="G866" s="36"/>
      <c r="H866" s="36"/>
      <c r="I866" s="36"/>
      <c r="J866" s="36"/>
      <c r="K866" s="36"/>
      <c r="L866" s="36"/>
      <c r="M866" s="36"/>
      <c r="N866" s="36"/>
      <c r="O866" s="36"/>
      <c r="P866" s="36"/>
      <c r="Q866" s="36"/>
      <c r="R866" s="36"/>
      <c r="S866" s="36"/>
      <c r="T866" s="36"/>
      <c r="U866" s="36"/>
      <c r="V866" s="36"/>
      <c r="W866" s="36"/>
      <c r="X866" s="36"/>
      <c r="Y866" s="36"/>
      <c r="Z866" s="36"/>
      <c r="AA866" s="36"/>
      <c r="AB866" s="36"/>
      <c r="AC866" s="36"/>
      <c r="AD866" s="36"/>
      <c r="AE866" s="36"/>
      <c r="AF866" s="36"/>
      <c r="AG866" s="36"/>
      <c r="AH866" s="36"/>
      <c r="AI866" s="36"/>
      <c r="AJ866" s="36"/>
      <c r="AK866" s="36"/>
      <c r="AL866" s="36"/>
      <c r="AM866" s="36"/>
      <c r="AN866" s="36"/>
      <c r="AO866" s="36"/>
      <c r="AP866" s="36"/>
      <c r="AZ866" s="29"/>
      <c r="BA866" s="32"/>
      <c r="BB866" s="32"/>
      <c r="BC866" s="32"/>
      <c r="BD866" s="32"/>
      <c r="BE866" s="32"/>
      <c r="BF866" s="32"/>
      <c r="BG866" s="32"/>
      <c r="BH866" s="32"/>
      <c r="BI866" s="32"/>
    </row>
    <row r="867" spans="4:61" ht="14.1" customHeight="1" x14ac:dyDescent="0.25">
      <c r="D867" s="35"/>
      <c r="E867" s="36"/>
      <c r="F867" s="36"/>
      <c r="G867" s="36"/>
      <c r="H867" s="36"/>
      <c r="I867" s="36"/>
      <c r="J867" s="36"/>
      <c r="K867" s="36"/>
      <c r="L867" s="36"/>
      <c r="M867" s="36"/>
      <c r="N867" s="36"/>
      <c r="O867" s="36"/>
      <c r="P867" s="36"/>
      <c r="Q867" s="36"/>
      <c r="R867" s="36"/>
      <c r="S867" s="36"/>
      <c r="T867" s="36"/>
      <c r="U867" s="36"/>
      <c r="V867" s="36"/>
      <c r="W867" s="36"/>
      <c r="X867" s="36"/>
      <c r="Y867" s="36"/>
      <c r="Z867" s="36"/>
      <c r="AA867" s="36"/>
      <c r="AB867" s="36"/>
      <c r="AC867" s="36"/>
      <c r="AD867" s="36"/>
      <c r="AE867" s="36"/>
      <c r="AF867" s="36"/>
      <c r="AG867" s="36"/>
      <c r="AH867" s="36"/>
      <c r="AI867" s="36"/>
      <c r="AJ867" s="36"/>
      <c r="AK867" s="36"/>
      <c r="AL867" s="36"/>
      <c r="AM867" s="36"/>
      <c r="AN867" s="36"/>
      <c r="AO867" s="36"/>
      <c r="AP867" s="36"/>
      <c r="AZ867" s="29"/>
      <c r="BA867" s="32"/>
      <c r="BB867" s="32"/>
      <c r="BC867" s="32"/>
      <c r="BD867" s="32"/>
      <c r="BE867" s="32"/>
      <c r="BF867" s="32"/>
      <c r="BG867" s="32"/>
      <c r="BH867" s="32"/>
      <c r="BI867" s="32"/>
    </row>
    <row r="868" spans="4:61" ht="14.1" customHeight="1" x14ac:dyDescent="0.25">
      <c r="D868" s="35"/>
      <c r="E868" s="112" t="s">
        <v>339</v>
      </c>
      <c r="F868" s="112"/>
      <c r="G868" s="112"/>
      <c r="H868" s="112"/>
      <c r="I868" s="112"/>
      <c r="J868" s="112"/>
      <c r="K868" s="112"/>
      <c r="L868" s="112"/>
      <c r="M868" s="112"/>
      <c r="N868" s="112"/>
      <c r="O868" s="112"/>
      <c r="P868" s="112"/>
      <c r="Q868" s="112"/>
      <c r="R868" s="112"/>
      <c r="S868" s="112"/>
      <c r="T868" s="112"/>
      <c r="U868" s="112"/>
      <c r="V868" s="112"/>
      <c r="W868" s="112"/>
      <c r="X868" s="112"/>
      <c r="Y868" s="112"/>
      <c r="Z868" s="112"/>
      <c r="AA868" s="112"/>
      <c r="AB868" s="112"/>
      <c r="AC868" s="112"/>
      <c r="AD868" s="112"/>
      <c r="AE868" s="112"/>
      <c r="AF868" s="112"/>
      <c r="AG868" s="112"/>
      <c r="AH868" s="112"/>
      <c r="AI868" s="112"/>
      <c r="AJ868" s="112"/>
      <c r="AK868" s="112"/>
      <c r="AL868" s="112"/>
      <c r="AM868" s="112"/>
      <c r="AN868" s="36"/>
      <c r="AO868" s="36"/>
      <c r="AP868" s="36"/>
      <c r="AZ868" s="29"/>
      <c r="BA868" s="32"/>
      <c r="BB868" s="32"/>
      <c r="BC868" s="32"/>
      <c r="BD868" s="32"/>
      <c r="BE868" s="32"/>
      <c r="BF868" s="32"/>
      <c r="BG868" s="32"/>
      <c r="BH868" s="32"/>
      <c r="BI868" s="32"/>
    </row>
    <row r="869" spans="4:61" ht="14.1" customHeight="1" x14ac:dyDescent="0.25">
      <c r="D869" s="35"/>
      <c r="E869" s="72"/>
      <c r="F869" s="72"/>
      <c r="G869" s="72"/>
      <c r="H869" s="72"/>
      <c r="I869" s="72"/>
      <c r="J869" s="72"/>
      <c r="K869" s="72"/>
      <c r="L869" s="72"/>
      <c r="M869" s="72"/>
      <c r="N869" s="72"/>
      <c r="O869" s="72"/>
      <c r="P869" s="72"/>
      <c r="Q869" s="72"/>
      <c r="R869" s="72"/>
      <c r="S869" s="72"/>
      <c r="T869" s="72"/>
      <c r="U869" s="72"/>
      <c r="V869" s="72"/>
      <c r="W869" s="72"/>
      <c r="X869" s="72"/>
      <c r="Y869" s="72"/>
      <c r="Z869" s="72"/>
      <c r="AA869" s="72"/>
      <c r="AB869" s="72"/>
      <c r="AC869" s="72"/>
      <c r="AD869" s="72"/>
      <c r="AE869" s="72"/>
      <c r="AF869" s="37"/>
      <c r="AG869" s="73"/>
      <c r="AH869" s="73"/>
      <c r="AI869" s="73"/>
      <c r="AJ869" s="73"/>
      <c r="AK869" s="73"/>
      <c r="AL869" s="73"/>
      <c r="AM869" s="73"/>
      <c r="AN869" s="37"/>
      <c r="AO869" s="36"/>
      <c r="AP869" s="36"/>
      <c r="AQ869" s="21"/>
      <c r="AZ869" s="29"/>
      <c r="BA869" s="32"/>
      <c r="BB869" s="32"/>
      <c r="BC869" s="32"/>
      <c r="BD869" s="32"/>
      <c r="BE869" s="32"/>
      <c r="BF869" s="32"/>
      <c r="BG869" s="32"/>
      <c r="BH869" s="32"/>
      <c r="BI869" s="32"/>
    </row>
    <row r="870" spans="4:61" ht="14.1" customHeight="1" x14ac:dyDescent="0.25">
      <c r="D870" s="35"/>
      <c r="E870" s="85" t="s">
        <v>337</v>
      </c>
      <c r="F870" s="85"/>
      <c r="G870" s="85"/>
      <c r="H870" s="85"/>
      <c r="I870" s="85"/>
      <c r="J870" s="85"/>
      <c r="K870" s="85"/>
      <c r="L870" s="85"/>
      <c r="M870" s="85"/>
      <c r="N870" s="85"/>
      <c r="O870" s="85"/>
      <c r="P870" s="85"/>
      <c r="Q870" s="85"/>
      <c r="R870" s="85"/>
      <c r="S870" s="85"/>
      <c r="T870" s="85"/>
      <c r="U870" s="85"/>
      <c r="V870" s="85"/>
      <c r="W870" s="85"/>
      <c r="X870" s="85"/>
      <c r="Y870" s="85"/>
      <c r="Z870" s="85"/>
      <c r="AA870" s="85"/>
      <c r="AB870" s="85"/>
      <c r="AC870" s="85"/>
      <c r="AD870" s="85"/>
      <c r="AE870" s="85"/>
      <c r="AF870" s="36"/>
      <c r="AG870" s="87" t="s">
        <v>303</v>
      </c>
      <c r="AH870" s="87"/>
      <c r="AI870" s="87"/>
      <c r="AJ870" s="87"/>
      <c r="AK870" s="87"/>
      <c r="AL870" s="87"/>
      <c r="AM870" s="87"/>
      <c r="AN870" s="36"/>
      <c r="AO870" s="36"/>
      <c r="AP870" s="36"/>
      <c r="AZ870" s="29"/>
      <c r="BA870" s="32"/>
      <c r="BB870" s="32"/>
      <c r="BC870" s="32"/>
      <c r="BD870" s="32"/>
      <c r="BE870" s="32"/>
      <c r="BF870" s="32"/>
      <c r="BG870" s="32"/>
      <c r="BH870" s="32"/>
      <c r="BI870" s="32"/>
    </row>
    <row r="871" spans="4:61" ht="14.1" customHeight="1" x14ac:dyDescent="0.25">
      <c r="D871" s="35"/>
      <c r="E871" s="86"/>
      <c r="F871" s="86"/>
      <c r="G871" s="86"/>
      <c r="H871" s="86"/>
      <c r="I871" s="86"/>
      <c r="J871" s="86"/>
      <c r="K871" s="86"/>
      <c r="L871" s="86"/>
      <c r="M871" s="86"/>
      <c r="N871" s="86"/>
      <c r="O871" s="86"/>
      <c r="P871" s="86"/>
      <c r="Q871" s="86"/>
      <c r="R871" s="86"/>
      <c r="S871" s="86"/>
      <c r="T871" s="86"/>
      <c r="U871" s="86"/>
      <c r="V871" s="86"/>
      <c r="W871" s="86"/>
      <c r="X871" s="86"/>
      <c r="Y871" s="86"/>
      <c r="Z871" s="86"/>
      <c r="AA871" s="86"/>
      <c r="AB871" s="86"/>
      <c r="AC871" s="86"/>
      <c r="AD871" s="86"/>
      <c r="AE871" s="86"/>
      <c r="AF871" s="36"/>
      <c r="AG871" s="36"/>
      <c r="AH871" s="36"/>
      <c r="AI871" s="36"/>
      <c r="AJ871" s="36"/>
      <c r="AK871" s="36"/>
      <c r="AL871" s="36"/>
      <c r="AM871" s="36"/>
      <c r="AN871" s="36"/>
      <c r="AO871" s="36"/>
      <c r="AP871" s="36"/>
      <c r="AZ871" s="29"/>
      <c r="BA871" s="32"/>
      <c r="BB871" s="32"/>
      <c r="BC871" s="32"/>
      <c r="BD871" s="32"/>
      <c r="BE871" s="32"/>
      <c r="BF871" s="32"/>
      <c r="BG871" s="32"/>
      <c r="BH871" s="32"/>
      <c r="BI871" s="32"/>
    </row>
    <row r="872" spans="4:61" ht="14.1" customHeight="1" x14ac:dyDescent="0.25">
      <c r="D872" s="35"/>
      <c r="E872" s="35"/>
      <c r="F872" s="35"/>
      <c r="G872" s="35"/>
      <c r="H872" s="35"/>
      <c r="I872" s="35"/>
      <c r="J872" s="35"/>
      <c r="K872" s="35"/>
      <c r="L872" s="35"/>
      <c r="M872" s="35"/>
      <c r="N872" s="35"/>
      <c r="O872" s="35"/>
      <c r="P872" s="35"/>
      <c r="Q872" s="35"/>
      <c r="R872" s="35"/>
      <c r="S872" s="35"/>
      <c r="T872" s="35"/>
      <c r="U872" s="35"/>
      <c r="V872" s="35"/>
      <c r="W872" s="35"/>
      <c r="X872" s="35"/>
      <c r="Y872" s="35"/>
      <c r="Z872" s="35"/>
      <c r="AA872" s="35"/>
      <c r="AB872" s="35"/>
      <c r="AC872" s="35"/>
      <c r="AD872" s="35"/>
      <c r="AE872" s="35"/>
      <c r="AF872" s="35"/>
      <c r="AG872" s="35"/>
      <c r="AH872" s="35"/>
      <c r="AI872" s="35"/>
      <c r="AJ872" s="35"/>
      <c r="AK872" s="35"/>
      <c r="AL872" s="35"/>
      <c r="AM872" s="35"/>
      <c r="AN872" s="35"/>
      <c r="AO872" s="35"/>
      <c r="AP872" s="35"/>
      <c r="AZ872" s="29"/>
      <c r="BA872" s="32"/>
      <c r="BB872" s="32"/>
      <c r="BC872" s="32"/>
      <c r="BD872" s="32"/>
      <c r="BE872" s="32"/>
      <c r="BF872" s="32"/>
      <c r="BG872" s="32"/>
      <c r="BH872" s="32"/>
      <c r="BI872" s="32"/>
    </row>
    <row r="873" spans="4:61" ht="14.1" customHeight="1" x14ac:dyDescent="0.25">
      <c r="AZ873" s="29"/>
      <c r="BA873" s="32"/>
      <c r="BB873" s="32"/>
      <c r="BC873" s="32"/>
      <c r="BD873" s="32"/>
      <c r="BE873" s="32"/>
      <c r="BF873" s="32"/>
      <c r="BG873" s="32"/>
      <c r="BH873" s="32"/>
      <c r="BI873" s="32"/>
    </row>
    <row r="874" spans="4:61" ht="14.1" customHeight="1" x14ac:dyDescent="0.25">
      <c r="AZ874" s="29"/>
      <c r="BA874" s="32"/>
      <c r="BB874" s="32"/>
      <c r="BC874" s="32"/>
      <c r="BD874" s="32"/>
      <c r="BE874" s="32"/>
      <c r="BF874" s="32"/>
      <c r="BG874" s="32"/>
      <c r="BH874" s="32"/>
      <c r="BI874" s="32"/>
    </row>
    <row r="875" spans="4:61" ht="14.1" customHeight="1" x14ac:dyDescent="0.25">
      <c r="AZ875" s="29"/>
      <c r="BA875" s="32"/>
      <c r="BB875" s="32"/>
      <c r="BC875" s="32"/>
      <c r="BD875" s="32"/>
      <c r="BE875" s="32"/>
      <c r="BF875" s="32"/>
      <c r="BG875" s="32"/>
      <c r="BH875" s="32"/>
      <c r="BI875" s="32"/>
    </row>
    <row r="876" spans="4:61" ht="14.1" customHeight="1" x14ac:dyDescent="0.25">
      <c r="AZ876" s="29"/>
      <c r="BA876" s="32"/>
      <c r="BB876" s="32"/>
      <c r="BC876" s="32"/>
      <c r="BD876" s="32"/>
      <c r="BE876" s="32"/>
      <c r="BF876" s="32"/>
      <c r="BG876" s="32"/>
      <c r="BH876" s="32"/>
      <c r="BI876" s="32"/>
    </row>
    <row r="877" spans="4:61" ht="14.1" customHeight="1" x14ac:dyDescent="0.25">
      <c r="AZ877" s="29"/>
      <c r="BA877" s="32"/>
      <c r="BB877" s="32"/>
      <c r="BC877" s="32"/>
      <c r="BD877" s="32"/>
      <c r="BE877" s="32"/>
      <c r="BF877" s="32"/>
      <c r="BG877" s="32"/>
      <c r="BH877" s="32"/>
      <c r="BI877" s="32"/>
    </row>
    <row r="878" spans="4:61" ht="14.1" customHeight="1" x14ac:dyDescent="0.25">
      <c r="AZ878" s="29"/>
      <c r="BA878" s="32"/>
      <c r="BB878" s="32"/>
      <c r="BC878" s="32"/>
      <c r="BD878" s="32"/>
      <c r="BE878" s="32"/>
      <c r="BF878" s="32"/>
      <c r="BG878" s="32"/>
      <c r="BH878" s="32"/>
      <c r="BI878" s="32"/>
    </row>
    <row r="879" spans="4:61" ht="14.1" customHeight="1" x14ac:dyDescent="0.25">
      <c r="AP879" s="48" t="s">
        <v>358</v>
      </c>
      <c r="AR879" s="48"/>
      <c r="AZ879" s="29"/>
      <c r="BA879" s="32"/>
      <c r="BB879" s="32"/>
      <c r="BC879" s="32"/>
      <c r="BD879" s="32"/>
      <c r="BE879" s="32"/>
      <c r="BF879" s="32"/>
      <c r="BG879" s="32"/>
      <c r="BH879" s="32"/>
      <c r="BI879" s="32"/>
    </row>
    <row r="880" spans="4:61" ht="14.1" customHeight="1" x14ac:dyDescent="0.25">
      <c r="AE880" s="48"/>
      <c r="AF880" s="48"/>
      <c r="AR880" s="49"/>
      <c r="AZ880" s="29"/>
      <c r="BA880" s="32"/>
      <c r="BB880" s="32"/>
      <c r="BC880" s="32"/>
      <c r="BD880" s="32"/>
      <c r="BE880" s="32"/>
      <c r="BF880" s="32"/>
      <c r="BG880" s="32"/>
      <c r="BH880" s="32"/>
      <c r="BI880" s="32"/>
    </row>
    <row r="881" spans="5:61" ht="14.1" customHeight="1" x14ac:dyDescent="0.25">
      <c r="E881" s="307" t="s">
        <v>359</v>
      </c>
      <c r="F881" s="308"/>
      <c r="G881" s="308"/>
      <c r="H881" s="308"/>
      <c r="I881" s="308"/>
      <c r="J881" s="308"/>
      <c r="K881" s="308"/>
      <c r="L881" s="308"/>
      <c r="M881" s="308"/>
      <c r="N881" s="308"/>
      <c r="O881" s="308"/>
      <c r="P881" s="308"/>
      <c r="Q881" s="308"/>
      <c r="R881" s="308"/>
      <c r="S881" s="308"/>
      <c r="T881" s="308"/>
      <c r="U881" s="308"/>
      <c r="V881" s="308"/>
      <c r="W881" s="308"/>
      <c r="X881" s="308"/>
      <c r="Y881" s="308"/>
      <c r="Z881" s="308"/>
      <c r="AA881" s="308"/>
      <c r="AB881" s="308"/>
      <c r="AC881" s="308"/>
      <c r="AD881" s="308"/>
      <c r="AE881" s="308"/>
      <c r="AF881" s="308"/>
      <c r="AG881" s="308"/>
      <c r="AH881" s="308"/>
      <c r="AI881" s="308"/>
      <c r="AJ881" s="308"/>
      <c r="AK881" s="308"/>
      <c r="AL881" s="308"/>
      <c r="AM881" s="308"/>
      <c r="AN881" s="308"/>
      <c r="AO881" s="308"/>
      <c r="AP881" s="308"/>
      <c r="AZ881" s="29"/>
      <c r="BA881" s="32"/>
      <c r="BB881" s="32"/>
      <c r="BC881" s="32"/>
      <c r="BD881" s="32"/>
      <c r="BE881" s="32"/>
      <c r="BF881" s="32"/>
      <c r="BG881" s="32"/>
      <c r="BH881" s="32"/>
      <c r="BI881" s="32"/>
    </row>
    <row r="882" spans="5:61" ht="14.1" customHeight="1" x14ac:dyDescent="0.25">
      <c r="E882" s="308"/>
      <c r="F882" s="308"/>
      <c r="G882" s="308"/>
      <c r="H882" s="308"/>
      <c r="I882" s="308"/>
      <c r="J882" s="308"/>
      <c r="K882" s="308"/>
      <c r="L882" s="308"/>
      <c r="M882" s="308"/>
      <c r="N882" s="308"/>
      <c r="O882" s="308"/>
      <c r="P882" s="308"/>
      <c r="Q882" s="308"/>
      <c r="R882" s="308"/>
      <c r="S882" s="308"/>
      <c r="T882" s="308"/>
      <c r="U882" s="308"/>
      <c r="V882" s="308"/>
      <c r="W882" s="308"/>
      <c r="X882" s="308"/>
      <c r="Y882" s="308"/>
      <c r="Z882" s="308"/>
      <c r="AA882" s="308"/>
      <c r="AB882" s="308"/>
      <c r="AC882" s="308"/>
      <c r="AD882" s="308"/>
      <c r="AE882" s="308"/>
      <c r="AF882" s="308"/>
      <c r="AG882" s="308"/>
      <c r="AH882" s="308"/>
      <c r="AI882" s="308"/>
      <c r="AJ882" s="308"/>
      <c r="AK882" s="308"/>
      <c r="AL882" s="308"/>
      <c r="AM882" s="308"/>
      <c r="AN882" s="308"/>
      <c r="AO882" s="308"/>
      <c r="AP882" s="308"/>
      <c r="AZ882" s="29"/>
      <c r="BA882" s="32"/>
      <c r="BB882" s="32"/>
      <c r="BC882" s="32"/>
      <c r="BD882" s="32"/>
      <c r="BE882" s="32"/>
      <c r="BF882" s="32"/>
      <c r="BG882" s="32"/>
      <c r="BH882" s="32"/>
      <c r="BI882" s="32"/>
    </row>
    <row r="883" spans="5:61" ht="14.1" customHeight="1" x14ac:dyDescent="0.25">
      <c r="E883" s="308"/>
      <c r="F883" s="308"/>
      <c r="G883" s="308"/>
      <c r="H883" s="308"/>
      <c r="I883" s="308"/>
      <c r="J883" s="308"/>
      <c r="K883" s="308"/>
      <c r="L883" s="308"/>
      <c r="M883" s="308"/>
      <c r="N883" s="308"/>
      <c r="O883" s="308"/>
      <c r="P883" s="308"/>
      <c r="Q883" s="308"/>
      <c r="R883" s="308"/>
      <c r="S883" s="308"/>
      <c r="T883" s="308"/>
      <c r="U883" s="308"/>
      <c r="V883" s="308"/>
      <c r="W883" s="308"/>
      <c r="X883" s="308"/>
      <c r="Y883" s="308"/>
      <c r="Z883" s="308"/>
      <c r="AA883" s="308"/>
      <c r="AB883" s="308"/>
      <c r="AC883" s="308"/>
      <c r="AD883" s="308"/>
      <c r="AE883" s="308"/>
      <c r="AF883" s="308"/>
      <c r="AG883" s="308"/>
      <c r="AH883" s="308"/>
      <c r="AI883" s="308"/>
      <c r="AJ883" s="308"/>
      <c r="AK883" s="308"/>
      <c r="AL883" s="308"/>
      <c r="AM883" s="308"/>
      <c r="AN883" s="308"/>
      <c r="AO883" s="308"/>
      <c r="AP883" s="308"/>
      <c r="AZ883" s="29"/>
      <c r="BA883" s="32"/>
      <c r="BB883" s="32"/>
      <c r="BC883" s="32"/>
      <c r="BD883" s="32"/>
      <c r="BE883" s="32"/>
      <c r="BF883" s="32"/>
      <c r="BG883" s="32"/>
      <c r="BH883" s="32"/>
      <c r="BI883" s="32"/>
    </row>
    <row r="884" spans="5:61" ht="14.1" customHeight="1" x14ac:dyDescent="0.25">
      <c r="AZ884" s="29"/>
      <c r="BA884" s="32"/>
      <c r="BB884" s="32"/>
      <c r="BC884" s="32"/>
      <c r="BD884" s="32"/>
      <c r="BE884" s="32"/>
      <c r="BF884" s="32"/>
      <c r="BG884" s="32"/>
      <c r="BH884" s="32"/>
      <c r="BI884" s="32"/>
    </row>
    <row r="885" spans="5:61" ht="14.1" customHeight="1" x14ac:dyDescent="0.25">
      <c r="E885" s="98" t="s">
        <v>4</v>
      </c>
      <c r="F885" s="98"/>
      <c r="G885" s="98"/>
      <c r="H885" s="98" t="s">
        <v>140</v>
      </c>
      <c r="I885" s="98"/>
      <c r="J885" s="98"/>
      <c r="K885" s="98"/>
      <c r="L885" s="98"/>
      <c r="M885" s="98"/>
      <c r="N885" s="98"/>
      <c r="O885" s="98"/>
      <c r="P885" s="98"/>
      <c r="Q885" s="98"/>
      <c r="R885" s="98"/>
      <c r="S885" s="169" t="s">
        <v>360</v>
      </c>
      <c r="T885" s="169"/>
      <c r="U885" s="169"/>
      <c r="V885" s="169"/>
      <c r="W885" s="169"/>
      <c r="X885" s="169"/>
      <c r="Y885" s="169"/>
      <c r="Z885" s="169"/>
      <c r="AA885" s="169"/>
      <c r="AB885" s="169"/>
      <c r="AC885" s="169"/>
      <c r="AD885" s="169"/>
      <c r="AE885" s="169"/>
      <c r="AF885" s="169"/>
      <c r="AG885" s="169"/>
      <c r="AH885" s="169"/>
      <c r="AI885" s="169"/>
      <c r="AJ885" s="241" t="s">
        <v>361</v>
      </c>
      <c r="AK885" s="241"/>
      <c r="AL885" s="241"/>
      <c r="AM885" s="241"/>
      <c r="AN885" s="241"/>
      <c r="AO885" s="241"/>
      <c r="AP885" s="242"/>
      <c r="AZ885" s="29"/>
      <c r="BA885" s="32"/>
      <c r="BB885" s="32"/>
      <c r="BC885" s="32"/>
      <c r="BD885" s="32"/>
      <c r="BE885" s="32"/>
      <c r="BF885" s="32"/>
      <c r="BG885" s="32"/>
      <c r="BH885" s="32"/>
      <c r="BI885" s="32"/>
    </row>
    <row r="886" spans="5:61" ht="14.1" customHeight="1" x14ac:dyDescent="0.25">
      <c r="E886" s="98"/>
      <c r="F886" s="98"/>
      <c r="G886" s="98"/>
      <c r="H886" s="98"/>
      <c r="I886" s="98"/>
      <c r="J886" s="98"/>
      <c r="K886" s="98"/>
      <c r="L886" s="98"/>
      <c r="M886" s="98"/>
      <c r="N886" s="98"/>
      <c r="O886" s="98"/>
      <c r="P886" s="98"/>
      <c r="Q886" s="98"/>
      <c r="R886" s="98"/>
      <c r="S886" s="169"/>
      <c r="T886" s="169"/>
      <c r="U886" s="169"/>
      <c r="V886" s="169"/>
      <c r="W886" s="169"/>
      <c r="X886" s="169"/>
      <c r="Y886" s="169"/>
      <c r="Z886" s="169"/>
      <c r="AA886" s="169"/>
      <c r="AB886" s="169"/>
      <c r="AC886" s="169"/>
      <c r="AD886" s="169"/>
      <c r="AE886" s="169"/>
      <c r="AF886" s="169"/>
      <c r="AG886" s="169"/>
      <c r="AH886" s="169"/>
      <c r="AI886" s="169"/>
      <c r="AJ886" s="246"/>
      <c r="AK886" s="246"/>
      <c r="AL886" s="246"/>
      <c r="AM886" s="246"/>
      <c r="AN886" s="246"/>
      <c r="AO886" s="246"/>
      <c r="AP886" s="247"/>
      <c r="AZ886" s="29"/>
      <c r="BA886" s="32"/>
      <c r="BB886" s="32"/>
      <c r="BC886" s="32"/>
      <c r="BD886" s="32"/>
      <c r="BE886" s="32"/>
      <c r="BF886" s="32"/>
      <c r="BG886" s="32"/>
      <c r="BH886" s="32"/>
      <c r="BI886" s="32"/>
    </row>
    <row r="887" spans="5:61" ht="14.1" customHeight="1" x14ac:dyDescent="0.25">
      <c r="E887" s="197" t="s">
        <v>143</v>
      </c>
      <c r="F887" s="198"/>
      <c r="G887" s="198"/>
      <c r="H887" s="198"/>
      <c r="I887" s="198"/>
      <c r="J887" s="198"/>
      <c r="K887" s="198"/>
      <c r="L887" s="198"/>
      <c r="M887" s="198"/>
      <c r="N887" s="198"/>
      <c r="O887" s="198"/>
      <c r="P887" s="198"/>
      <c r="Q887" s="198"/>
      <c r="R887" s="198"/>
      <c r="S887" s="198"/>
      <c r="T887" s="198"/>
      <c r="U887" s="198"/>
      <c r="V887" s="198"/>
      <c r="W887" s="198"/>
      <c r="X887" s="198"/>
      <c r="Y887" s="198"/>
      <c r="Z887" s="198"/>
      <c r="AA887" s="198"/>
      <c r="AB887" s="198"/>
      <c r="AC887" s="198"/>
      <c r="AD887" s="198"/>
      <c r="AE887" s="198"/>
      <c r="AF887" s="198"/>
      <c r="AG887" s="198"/>
      <c r="AH887" s="198"/>
      <c r="AI887" s="198"/>
      <c r="AJ887" s="198"/>
      <c r="AK887" s="198"/>
      <c r="AL887" s="198"/>
      <c r="AM887" s="198"/>
      <c r="AN887" s="198"/>
      <c r="AO887" s="198"/>
      <c r="AP887" s="198"/>
      <c r="AZ887" s="29"/>
      <c r="BA887" s="32"/>
      <c r="BB887" s="32"/>
      <c r="BC887" s="32"/>
      <c r="BD887" s="32"/>
      <c r="BE887" s="32"/>
      <c r="BF887" s="32"/>
      <c r="BG887" s="32"/>
      <c r="BH887" s="32"/>
      <c r="BI887" s="32"/>
    </row>
    <row r="888" spans="5:61" ht="14.1" customHeight="1" x14ac:dyDescent="0.25">
      <c r="E888" s="199"/>
      <c r="F888" s="199"/>
      <c r="G888" s="199"/>
      <c r="H888" s="199"/>
      <c r="I888" s="199"/>
      <c r="J888" s="199"/>
      <c r="K888" s="199"/>
      <c r="L888" s="199"/>
      <c r="M888" s="199"/>
      <c r="N888" s="199"/>
      <c r="O888" s="199"/>
      <c r="P888" s="199"/>
      <c r="Q888" s="199"/>
      <c r="R888" s="199"/>
      <c r="S888" s="199"/>
      <c r="T888" s="199"/>
      <c r="U888" s="199"/>
      <c r="V888" s="199"/>
      <c r="W888" s="199"/>
      <c r="X888" s="199"/>
      <c r="Y888" s="199"/>
      <c r="Z888" s="199"/>
      <c r="AA888" s="199"/>
      <c r="AB888" s="199"/>
      <c r="AC888" s="199"/>
      <c r="AD888" s="199"/>
      <c r="AE888" s="199"/>
      <c r="AF888" s="199"/>
      <c r="AG888" s="199"/>
      <c r="AH888" s="199"/>
      <c r="AI888" s="199"/>
      <c r="AJ888" s="199"/>
      <c r="AK888" s="199"/>
      <c r="AL888" s="199"/>
      <c r="AM888" s="199"/>
      <c r="AN888" s="199"/>
      <c r="AO888" s="199"/>
      <c r="AP888" s="199"/>
      <c r="AZ888" s="29"/>
      <c r="BA888" s="32"/>
      <c r="BB888" s="32"/>
      <c r="BC888" s="32"/>
      <c r="BD888" s="32"/>
      <c r="BE888" s="32"/>
      <c r="BF888" s="32"/>
      <c r="BG888" s="32"/>
      <c r="BH888" s="32"/>
      <c r="BI888" s="32"/>
    </row>
    <row r="889" spans="5:61" ht="84.6" hidden="1" customHeight="1" x14ac:dyDescent="0.25">
      <c r="E889" s="99" t="s">
        <v>144</v>
      </c>
      <c r="F889" s="99"/>
      <c r="G889" s="99"/>
      <c r="H889" s="102" t="s">
        <v>146</v>
      </c>
      <c r="I889" s="102"/>
      <c r="J889" s="102"/>
      <c r="K889" s="102"/>
      <c r="L889" s="102"/>
      <c r="M889" s="102"/>
      <c r="N889" s="102"/>
      <c r="O889" s="102"/>
      <c r="P889" s="102"/>
      <c r="Q889" s="102"/>
      <c r="R889" s="102"/>
      <c r="S889" s="330" t="s">
        <v>362</v>
      </c>
      <c r="T889" s="330"/>
      <c r="U889" s="330"/>
      <c r="V889" s="330"/>
      <c r="W889" s="330"/>
      <c r="X889" s="330"/>
      <c r="Y889" s="330"/>
      <c r="Z889" s="330"/>
      <c r="AA889" s="330"/>
      <c r="AB889" s="330"/>
      <c r="AC889" s="330"/>
      <c r="AD889" s="330"/>
      <c r="AE889" s="330"/>
      <c r="AF889" s="330"/>
      <c r="AG889" s="330"/>
      <c r="AH889" s="330"/>
      <c r="AI889" s="330"/>
      <c r="AJ889" s="331" t="s">
        <v>363</v>
      </c>
      <c r="AK889" s="122"/>
      <c r="AL889" s="122"/>
      <c r="AM889" s="122"/>
      <c r="AN889" s="122"/>
      <c r="AO889" s="122"/>
      <c r="AP889" s="122"/>
      <c r="AQ889" s="1"/>
      <c r="AR889" s="1"/>
      <c r="AS889" s="1"/>
      <c r="AT889" s="1"/>
      <c r="AU889" s="1"/>
      <c r="AV889" s="1"/>
      <c r="AW889" s="1"/>
      <c r="AX889" s="1"/>
      <c r="AY889" s="1"/>
      <c r="AZ889" s="1"/>
      <c r="BA889" s="1"/>
      <c r="BB889" s="1"/>
      <c r="BC889" s="1"/>
      <c r="BD889" s="1"/>
      <c r="BE889" s="1"/>
      <c r="BF889" s="1"/>
      <c r="BG889" s="1"/>
      <c r="BH889" s="1"/>
      <c r="BI889" s="1"/>
    </row>
    <row r="890" spans="5:61" ht="55.5" hidden="1" customHeight="1" x14ac:dyDescent="0.25">
      <c r="E890" s="99" t="s">
        <v>145</v>
      </c>
      <c r="F890" s="99"/>
      <c r="G890" s="99"/>
      <c r="H890" s="102" t="s">
        <v>147</v>
      </c>
      <c r="I890" s="102"/>
      <c r="J890" s="102"/>
      <c r="K890" s="102"/>
      <c r="L890" s="102"/>
      <c r="M890" s="102"/>
      <c r="N890" s="102"/>
      <c r="O890" s="102"/>
      <c r="P890" s="102"/>
      <c r="Q890" s="102"/>
      <c r="R890" s="102"/>
      <c r="S890" s="330" t="s">
        <v>364</v>
      </c>
      <c r="T890" s="330"/>
      <c r="U890" s="330"/>
      <c r="V890" s="330"/>
      <c r="W890" s="330"/>
      <c r="X890" s="330"/>
      <c r="Y890" s="330"/>
      <c r="Z890" s="330"/>
      <c r="AA890" s="330"/>
      <c r="AB890" s="330"/>
      <c r="AC890" s="330"/>
      <c r="AD890" s="330"/>
      <c r="AE890" s="330"/>
      <c r="AF890" s="330"/>
      <c r="AG890" s="330"/>
      <c r="AH890" s="330"/>
      <c r="AI890" s="330"/>
      <c r="AJ890" s="331" t="s">
        <v>384</v>
      </c>
      <c r="AK890" s="122"/>
      <c r="AL890" s="122"/>
      <c r="AM890" s="122"/>
      <c r="AN890" s="122"/>
      <c r="AO890" s="122"/>
      <c r="AP890" s="122"/>
      <c r="AQ890" s="1"/>
      <c r="AR890" s="1"/>
      <c r="AS890" s="1"/>
      <c r="AT890" s="1"/>
      <c r="AU890" s="1"/>
      <c r="AV890" s="1"/>
      <c r="AW890" s="1"/>
      <c r="AX890" s="1"/>
      <c r="AY890" s="1"/>
      <c r="AZ890" s="1"/>
      <c r="BA890" s="1"/>
      <c r="BB890" s="1"/>
      <c r="BC890" s="1"/>
      <c r="BD890" s="1"/>
      <c r="BE890" s="1"/>
      <c r="BF890" s="1"/>
      <c r="BG890" s="1"/>
      <c r="BH890" s="1"/>
      <c r="BI890" s="1"/>
    </row>
    <row r="891" spans="5:61" ht="14.1" customHeight="1" x14ac:dyDescent="0.25">
      <c r="E891" s="197" t="s">
        <v>148</v>
      </c>
      <c r="F891" s="197"/>
      <c r="G891" s="197"/>
      <c r="H891" s="197"/>
      <c r="I891" s="197"/>
      <c r="J891" s="197"/>
      <c r="K891" s="197"/>
      <c r="L891" s="197"/>
      <c r="M891" s="197"/>
      <c r="N891" s="197"/>
      <c r="O891" s="197"/>
      <c r="P891" s="197"/>
      <c r="Q891" s="197"/>
      <c r="R891" s="197"/>
      <c r="S891" s="197"/>
      <c r="T891" s="197"/>
      <c r="U891" s="197"/>
      <c r="V891" s="197"/>
      <c r="W891" s="197"/>
      <c r="X891" s="197"/>
      <c r="Y891" s="197"/>
      <c r="Z891" s="197"/>
      <c r="AA891" s="197"/>
      <c r="AB891" s="197"/>
      <c r="AC891" s="197"/>
      <c r="AD891" s="197"/>
      <c r="AE891" s="197"/>
      <c r="AF891" s="197"/>
      <c r="AG891" s="197"/>
      <c r="AH891" s="197"/>
      <c r="AI891" s="197"/>
      <c r="AJ891" s="197"/>
      <c r="AK891" s="197"/>
      <c r="AL891" s="197"/>
      <c r="AM891" s="197"/>
      <c r="AN891" s="197"/>
      <c r="AO891" s="197"/>
      <c r="AP891" s="197"/>
      <c r="AZ891" s="29"/>
      <c r="BA891" s="32"/>
      <c r="BB891" s="32"/>
      <c r="BC891" s="32"/>
      <c r="BD891" s="32"/>
      <c r="BE891" s="32"/>
      <c r="BF891" s="32"/>
      <c r="BG891" s="32"/>
      <c r="BH891" s="32"/>
      <c r="BI891" s="32"/>
    </row>
    <row r="892" spans="5:61" ht="14.1" customHeight="1" x14ac:dyDescent="0.25">
      <c r="E892" s="197"/>
      <c r="F892" s="197"/>
      <c r="G892" s="197"/>
      <c r="H892" s="197"/>
      <c r="I892" s="197"/>
      <c r="J892" s="197"/>
      <c r="K892" s="197"/>
      <c r="L892" s="197"/>
      <c r="M892" s="197"/>
      <c r="N892" s="197"/>
      <c r="O892" s="197"/>
      <c r="P892" s="197"/>
      <c r="Q892" s="197"/>
      <c r="R892" s="197"/>
      <c r="S892" s="197"/>
      <c r="T892" s="197"/>
      <c r="U892" s="197"/>
      <c r="V892" s="197"/>
      <c r="W892" s="197"/>
      <c r="X892" s="197"/>
      <c r="Y892" s="197"/>
      <c r="Z892" s="197"/>
      <c r="AA892" s="197"/>
      <c r="AB892" s="197"/>
      <c r="AC892" s="197"/>
      <c r="AD892" s="197"/>
      <c r="AE892" s="197"/>
      <c r="AF892" s="197"/>
      <c r="AG892" s="197"/>
      <c r="AH892" s="197"/>
      <c r="AI892" s="197"/>
      <c r="AJ892" s="197"/>
      <c r="AK892" s="197"/>
      <c r="AL892" s="197"/>
      <c r="AM892" s="197"/>
      <c r="AN892" s="197"/>
      <c r="AO892" s="197"/>
      <c r="AP892" s="197"/>
      <c r="AZ892" s="29"/>
      <c r="BA892" s="32"/>
      <c r="BB892" s="32"/>
      <c r="BC892" s="32"/>
      <c r="BD892" s="32"/>
      <c r="BE892" s="32"/>
      <c r="BF892" s="32"/>
      <c r="BG892" s="32"/>
      <c r="BH892" s="32"/>
      <c r="BI892" s="32"/>
    </row>
    <row r="893" spans="5:61" ht="82.5" hidden="1" customHeight="1" x14ac:dyDescent="0.25">
      <c r="E893" s="329" t="s">
        <v>150</v>
      </c>
      <c r="F893" s="329"/>
      <c r="G893" s="329"/>
      <c r="H893" s="204" t="s">
        <v>149</v>
      </c>
      <c r="I893" s="205"/>
      <c r="J893" s="205"/>
      <c r="K893" s="205"/>
      <c r="L893" s="205"/>
      <c r="M893" s="205"/>
      <c r="N893" s="205"/>
      <c r="O893" s="205"/>
      <c r="P893" s="205"/>
      <c r="Q893" s="205"/>
      <c r="R893" s="206"/>
      <c r="S893" s="330" t="s">
        <v>365</v>
      </c>
      <c r="T893" s="330"/>
      <c r="U893" s="330"/>
      <c r="V893" s="330"/>
      <c r="W893" s="330"/>
      <c r="X893" s="330"/>
      <c r="Y893" s="330"/>
      <c r="Z893" s="330"/>
      <c r="AA893" s="330"/>
      <c r="AB893" s="330"/>
      <c r="AC893" s="330"/>
      <c r="AD893" s="330"/>
      <c r="AE893" s="330"/>
      <c r="AF893" s="330"/>
      <c r="AG893" s="330"/>
      <c r="AH893" s="330"/>
      <c r="AI893" s="330"/>
      <c r="AJ893" s="331" t="s">
        <v>385</v>
      </c>
      <c r="AK893" s="122"/>
      <c r="AL893" s="122"/>
      <c r="AM893" s="122"/>
      <c r="AN893" s="122"/>
      <c r="AO893" s="122"/>
      <c r="AP893" s="122"/>
      <c r="AQ893" s="1"/>
      <c r="AR893" s="1"/>
      <c r="AS893" s="1"/>
      <c r="AT893" s="1"/>
      <c r="AU893" s="1"/>
      <c r="AV893" s="1"/>
      <c r="AW893" s="1"/>
      <c r="AX893" s="1"/>
      <c r="AY893" s="1"/>
      <c r="AZ893" s="1"/>
      <c r="BA893" s="1"/>
      <c r="BB893" s="1"/>
      <c r="BC893" s="1"/>
      <c r="BD893" s="1"/>
      <c r="BE893" s="1"/>
      <c r="BF893" s="1"/>
      <c r="BG893" s="1"/>
      <c r="BH893" s="1"/>
      <c r="BI893" s="1"/>
    </row>
    <row r="894" spans="5:61" ht="14.1" customHeight="1" x14ac:dyDescent="0.25">
      <c r="E894" s="197" t="s">
        <v>151</v>
      </c>
      <c r="F894" s="198"/>
      <c r="G894" s="198"/>
      <c r="H894" s="198"/>
      <c r="I894" s="198"/>
      <c r="J894" s="198"/>
      <c r="K894" s="198"/>
      <c r="L894" s="198"/>
      <c r="M894" s="198"/>
      <c r="N894" s="198"/>
      <c r="O894" s="198"/>
      <c r="P894" s="198"/>
      <c r="Q894" s="198"/>
      <c r="R894" s="198"/>
      <c r="S894" s="198"/>
      <c r="T894" s="198"/>
      <c r="U894" s="198"/>
      <c r="V894" s="198"/>
      <c r="W894" s="198"/>
      <c r="X894" s="198"/>
      <c r="Y894" s="198"/>
      <c r="Z894" s="198"/>
      <c r="AA894" s="198"/>
      <c r="AB894" s="198"/>
      <c r="AC894" s="198"/>
      <c r="AD894" s="198"/>
      <c r="AE894" s="198"/>
      <c r="AF894" s="198"/>
      <c r="AG894" s="198"/>
      <c r="AH894" s="198"/>
      <c r="AI894" s="198"/>
      <c r="AJ894" s="198"/>
      <c r="AK894" s="198"/>
      <c r="AL894" s="198"/>
      <c r="AM894" s="198"/>
      <c r="AN894" s="198"/>
      <c r="AO894" s="198"/>
      <c r="AP894" s="198"/>
      <c r="AZ894" s="29"/>
      <c r="BA894" s="32"/>
      <c r="BB894" s="32"/>
      <c r="BC894" s="32"/>
      <c r="BD894" s="32"/>
      <c r="BE894" s="32"/>
      <c r="BF894" s="32"/>
      <c r="BG894" s="32"/>
      <c r="BH894" s="32"/>
      <c r="BI894" s="32"/>
    </row>
    <row r="895" spans="5:61" ht="14.1" customHeight="1" x14ac:dyDescent="0.25">
      <c r="E895" s="198"/>
      <c r="F895" s="198"/>
      <c r="G895" s="198"/>
      <c r="H895" s="198"/>
      <c r="I895" s="198"/>
      <c r="J895" s="198"/>
      <c r="K895" s="198"/>
      <c r="L895" s="198"/>
      <c r="M895" s="198"/>
      <c r="N895" s="198"/>
      <c r="O895" s="198"/>
      <c r="P895" s="198"/>
      <c r="Q895" s="198"/>
      <c r="R895" s="198"/>
      <c r="S895" s="199"/>
      <c r="T895" s="199"/>
      <c r="U895" s="199"/>
      <c r="V895" s="199"/>
      <c r="W895" s="199"/>
      <c r="X895" s="199"/>
      <c r="Y895" s="199"/>
      <c r="Z895" s="199"/>
      <c r="AA895" s="199"/>
      <c r="AB895" s="199"/>
      <c r="AC895" s="199"/>
      <c r="AD895" s="199"/>
      <c r="AE895" s="199"/>
      <c r="AF895" s="199"/>
      <c r="AG895" s="199"/>
      <c r="AH895" s="199"/>
      <c r="AI895" s="199"/>
      <c r="AJ895" s="199"/>
      <c r="AK895" s="199"/>
      <c r="AL895" s="199"/>
      <c r="AM895" s="199"/>
      <c r="AN895" s="199"/>
      <c r="AO895" s="199"/>
      <c r="AP895" s="199"/>
      <c r="AZ895" s="29"/>
      <c r="BA895" s="32"/>
      <c r="BB895" s="32"/>
      <c r="BC895" s="32"/>
      <c r="BD895" s="32"/>
      <c r="BE895" s="32"/>
      <c r="BF895" s="32"/>
      <c r="BG895" s="32"/>
      <c r="BH895" s="32"/>
      <c r="BI895" s="32"/>
    </row>
    <row r="896" spans="5:61" ht="54.6" hidden="1" customHeight="1" x14ac:dyDescent="0.25">
      <c r="E896" s="99" t="s">
        <v>152</v>
      </c>
      <c r="F896" s="99"/>
      <c r="G896" s="99"/>
      <c r="H896" s="102" t="s">
        <v>153</v>
      </c>
      <c r="I896" s="102"/>
      <c r="J896" s="102"/>
      <c r="K896" s="102"/>
      <c r="L896" s="102"/>
      <c r="M896" s="102"/>
      <c r="N896" s="102"/>
      <c r="O896" s="102"/>
      <c r="P896" s="102"/>
      <c r="Q896" s="102"/>
      <c r="R896" s="102"/>
      <c r="S896" s="330" t="s">
        <v>366</v>
      </c>
      <c r="T896" s="330"/>
      <c r="U896" s="330"/>
      <c r="V896" s="330"/>
      <c r="W896" s="330"/>
      <c r="X896" s="330"/>
      <c r="Y896" s="330"/>
      <c r="Z896" s="330"/>
      <c r="AA896" s="330"/>
      <c r="AB896" s="330"/>
      <c r="AC896" s="330"/>
      <c r="AD896" s="330"/>
      <c r="AE896" s="330"/>
      <c r="AF896" s="330"/>
      <c r="AG896" s="330"/>
      <c r="AH896" s="330"/>
      <c r="AI896" s="330"/>
      <c r="AJ896" s="331" t="s">
        <v>386</v>
      </c>
      <c r="AK896" s="122"/>
      <c r="AL896" s="122"/>
      <c r="AM896" s="122"/>
      <c r="AN896" s="122"/>
      <c r="AO896" s="122"/>
      <c r="AP896" s="122"/>
      <c r="AQ896" s="1"/>
      <c r="AR896" s="1"/>
      <c r="AS896" s="1"/>
      <c r="AT896" s="1"/>
      <c r="AU896" s="1"/>
      <c r="AV896" s="1"/>
      <c r="AW896" s="1"/>
      <c r="AX896" s="1"/>
      <c r="AY896" s="1"/>
      <c r="AZ896" s="1"/>
      <c r="BA896" s="1"/>
      <c r="BB896" s="1"/>
      <c r="BC896" s="1"/>
      <c r="BD896" s="1"/>
      <c r="BE896" s="1"/>
      <c r="BF896" s="1"/>
      <c r="BG896" s="1"/>
      <c r="BH896" s="1"/>
      <c r="BI896" s="1"/>
    </row>
    <row r="897" spans="5:61" ht="54.6" hidden="1" customHeight="1" x14ac:dyDescent="0.25">
      <c r="E897" s="99" t="s">
        <v>154</v>
      </c>
      <c r="F897" s="99"/>
      <c r="G897" s="99"/>
      <c r="H897" s="102" t="s">
        <v>156</v>
      </c>
      <c r="I897" s="102"/>
      <c r="J897" s="102"/>
      <c r="K897" s="102"/>
      <c r="L897" s="102"/>
      <c r="M897" s="102"/>
      <c r="N897" s="102"/>
      <c r="O897" s="102"/>
      <c r="P897" s="102"/>
      <c r="Q897" s="102"/>
      <c r="R897" s="102"/>
      <c r="S897" s="330" t="s">
        <v>366</v>
      </c>
      <c r="T897" s="330"/>
      <c r="U897" s="330"/>
      <c r="V897" s="330"/>
      <c r="W897" s="330"/>
      <c r="X897" s="330"/>
      <c r="Y897" s="330"/>
      <c r="Z897" s="330"/>
      <c r="AA897" s="330"/>
      <c r="AB897" s="330"/>
      <c r="AC897" s="330"/>
      <c r="AD897" s="330"/>
      <c r="AE897" s="330"/>
      <c r="AF897" s="330"/>
      <c r="AG897" s="330"/>
      <c r="AH897" s="330"/>
      <c r="AI897" s="330"/>
      <c r="AJ897" s="331" t="s">
        <v>387</v>
      </c>
      <c r="AK897" s="122"/>
      <c r="AL897" s="122"/>
      <c r="AM897" s="122"/>
      <c r="AN897" s="122"/>
      <c r="AO897" s="122"/>
      <c r="AP897" s="122"/>
      <c r="AQ897" s="1"/>
      <c r="AR897" s="1"/>
      <c r="AS897" s="1"/>
      <c r="AT897" s="1"/>
      <c r="AU897" s="1"/>
      <c r="AV897" s="1"/>
      <c r="AW897" s="1"/>
      <c r="AX897" s="1"/>
      <c r="AY897" s="1"/>
      <c r="AZ897" s="1"/>
      <c r="BA897" s="1"/>
      <c r="BB897" s="1"/>
      <c r="BC897" s="1"/>
      <c r="BD897" s="1"/>
      <c r="BE897" s="1"/>
      <c r="BF897" s="1"/>
      <c r="BG897" s="1"/>
      <c r="BH897" s="1"/>
      <c r="BI897" s="1"/>
    </row>
    <row r="898" spans="5:61" ht="54.6" hidden="1" customHeight="1" x14ac:dyDescent="0.25">
      <c r="E898" s="99" t="s">
        <v>155</v>
      </c>
      <c r="F898" s="99"/>
      <c r="G898" s="99"/>
      <c r="H898" s="102" t="s">
        <v>157</v>
      </c>
      <c r="I898" s="102"/>
      <c r="J898" s="102"/>
      <c r="K898" s="102"/>
      <c r="L898" s="102"/>
      <c r="M898" s="102"/>
      <c r="N898" s="102"/>
      <c r="O898" s="102"/>
      <c r="P898" s="102"/>
      <c r="Q898" s="102"/>
      <c r="R898" s="102"/>
      <c r="S898" s="330" t="s">
        <v>367</v>
      </c>
      <c r="T898" s="330"/>
      <c r="U898" s="330"/>
      <c r="V898" s="330"/>
      <c r="W898" s="330"/>
      <c r="X898" s="330"/>
      <c r="Y898" s="330"/>
      <c r="Z898" s="330"/>
      <c r="AA898" s="330"/>
      <c r="AB898" s="330"/>
      <c r="AC898" s="330"/>
      <c r="AD898" s="330"/>
      <c r="AE898" s="330"/>
      <c r="AF898" s="330"/>
      <c r="AG898" s="330"/>
      <c r="AH898" s="330"/>
      <c r="AI898" s="330"/>
      <c r="AJ898" s="331" t="s">
        <v>388</v>
      </c>
      <c r="AK898" s="122"/>
      <c r="AL898" s="122"/>
      <c r="AM898" s="122"/>
      <c r="AN898" s="122"/>
      <c r="AO898" s="122"/>
      <c r="AP898" s="122"/>
      <c r="AQ898" s="1"/>
      <c r="AR898" s="1"/>
      <c r="AS898" s="1"/>
      <c r="AT898" s="1"/>
      <c r="AU898" s="1"/>
      <c r="AV898" s="1"/>
      <c r="AW898" s="1"/>
      <c r="AX898" s="1"/>
      <c r="AY898" s="1"/>
      <c r="AZ898" s="1"/>
      <c r="BA898" s="1"/>
      <c r="BB898" s="1"/>
      <c r="BC898" s="1"/>
      <c r="BD898" s="1"/>
      <c r="BE898" s="1"/>
      <c r="BF898" s="1"/>
      <c r="BG898" s="1"/>
      <c r="BH898" s="1"/>
      <c r="BI898" s="1"/>
    </row>
    <row r="899" spans="5:61" ht="54.6" hidden="1" customHeight="1" x14ac:dyDescent="0.25">
      <c r="E899" s="99" t="s">
        <v>158</v>
      </c>
      <c r="F899" s="99"/>
      <c r="G899" s="99"/>
      <c r="H899" s="102" t="s">
        <v>159</v>
      </c>
      <c r="I899" s="102"/>
      <c r="J899" s="102"/>
      <c r="K899" s="102"/>
      <c r="L899" s="102"/>
      <c r="M899" s="102"/>
      <c r="N899" s="102"/>
      <c r="O899" s="102"/>
      <c r="P899" s="102"/>
      <c r="Q899" s="102"/>
      <c r="R899" s="102"/>
      <c r="S899" s="330" t="s">
        <v>368</v>
      </c>
      <c r="T899" s="330"/>
      <c r="U899" s="330"/>
      <c r="V899" s="330"/>
      <c r="W899" s="330"/>
      <c r="X899" s="330"/>
      <c r="Y899" s="330"/>
      <c r="Z899" s="330"/>
      <c r="AA899" s="330"/>
      <c r="AB899" s="330"/>
      <c r="AC899" s="330"/>
      <c r="AD899" s="330"/>
      <c r="AE899" s="330"/>
      <c r="AF899" s="330"/>
      <c r="AG899" s="330"/>
      <c r="AH899" s="330"/>
      <c r="AI899" s="330"/>
      <c r="AJ899" s="331" t="s">
        <v>389</v>
      </c>
      <c r="AK899" s="122"/>
      <c r="AL899" s="122"/>
      <c r="AM899" s="122"/>
      <c r="AN899" s="122"/>
      <c r="AO899" s="122"/>
      <c r="AP899" s="122"/>
      <c r="AQ899" s="1"/>
      <c r="AR899" s="1"/>
      <c r="AS899" s="1"/>
      <c r="AT899" s="1"/>
      <c r="AU899" s="1"/>
      <c r="AV899" s="1"/>
      <c r="AW899" s="1"/>
      <c r="AX899" s="1"/>
      <c r="AY899" s="1"/>
      <c r="AZ899" s="1"/>
      <c r="BA899" s="1"/>
      <c r="BB899" s="1"/>
      <c r="BC899" s="1"/>
      <c r="BD899" s="1"/>
      <c r="BE899" s="1"/>
      <c r="BF899" s="1"/>
      <c r="BG899" s="1"/>
      <c r="BH899" s="1"/>
      <c r="BI899" s="1"/>
    </row>
    <row r="900" spans="5:61" ht="54.6" hidden="1" customHeight="1" x14ac:dyDescent="0.25">
      <c r="E900" s="99" t="s">
        <v>160</v>
      </c>
      <c r="F900" s="99"/>
      <c r="G900" s="99"/>
      <c r="H900" s="102" t="s">
        <v>161</v>
      </c>
      <c r="I900" s="102"/>
      <c r="J900" s="102"/>
      <c r="K900" s="102"/>
      <c r="L900" s="102"/>
      <c r="M900" s="102"/>
      <c r="N900" s="102"/>
      <c r="O900" s="102"/>
      <c r="P900" s="102"/>
      <c r="Q900" s="102"/>
      <c r="R900" s="102"/>
      <c r="S900" s="330" t="s">
        <v>369</v>
      </c>
      <c r="T900" s="330"/>
      <c r="U900" s="330"/>
      <c r="V900" s="330"/>
      <c r="W900" s="330"/>
      <c r="X900" s="330"/>
      <c r="Y900" s="330"/>
      <c r="Z900" s="330"/>
      <c r="AA900" s="330"/>
      <c r="AB900" s="330"/>
      <c r="AC900" s="330"/>
      <c r="AD900" s="330"/>
      <c r="AE900" s="330"/>
      <c r="AF900" s="330"/>
      <c r="AG900" s="330"/>
      <c r="AH900" s="330"/>
      <c r="AI900" s="330"/>
      <c r="AJ900" s="331" t="s">
        <v>390</v>
      </c>
      <c r="AK900" s="122"/>
      <c r="AL900" s="122"/>
      <c r="AM900" s="122"/>
      <c r="AN900" s="122"/>
      <c r="AO900" s="122"/>
      <c r="AP900" s="122"/>
      <c r="AQ900" s="1"/>
      <c r="AR900" s="1"/>
      <c r="AS900" s="1"/>
      <c r="AT900" s="1"/>
      <c r="AU900" s="1"/>
      <c r="AV900" s="1"/>
      <c r="AW900" s="1"/>
      <c r="AX900" s="1"/>
      <c r="AY900" s="1"/>
      <c r="AZ900" s="1"/>
      <c r="BA900" s="1"/>
      <c r="BB900" s="1"/>
      <c r="BC900" s="1"/>
      <c r="BD900" s="1"/>
      <c r="BE900" s="1"/>
      <c r="BF900" s="1"/>
      <c r="BG900" s="1"/>
      <c r="BH900" s="1"/>
      <c r="BI900" s="1"/>
    </row>
    <row r="901" spans="5:61" ht="39.950000000000003" hidden="1" customHeight="1" x14ac:dyDescent="0.25">
      <c r="E901" s="99" t="s">
        <v>163</v>
      </c>
      <c r="F901" s="99"/>
      <c r="G901" s="99"/>
      <c r="H901" s="102" t="s">
        <v>162</v>
      </c>
      <c r="I901" s="102"/>
      <c r="J901" s="102"/>
      <c r="K901" s="102"/>
      <c r="L901" s="102"/>
      <c r="M901" s="102"/>
      <c r="N901" s="102"/>
      <c r="O901" s="102"/>
      <c r="P901" s="102"/>
      <c r="Q901" s="102"/>
      <c r="R901" s="102"/>
      <c r="S901" s="330" t="s">
        <v>370</v>
      </c>
      <c r="T901" s="330"/>
      <c r="U901" s="330"/>
      <c r="V901" s="330"/>
      <c r="W901" s="330"/>
      <c r="X901" s="330"/>
      <c r="Y901" s="330"/>
      <c r="Z901" s="330"/>
      <c r="AA901" s="330"/>
      <c r="AB901" s="330"/>
      <c r="AC901" s="330"/>
      <c r="AD901" s="330"/>
      <c r="AE901" s="330"/>
      <c r="AF901" s="330"/>
      <c r="AG901" s="330"/>
      <c r="AH901" s="330"/>
      <c r="AI901" s="330"/>
      <c r="AJ901" s="331" t="s">
        <v>379</v>
      </c>
      <c r="AK901" s="122"/>
      <c r="AL901" s="122"/>
      <c r="AM901" s="122"/>
      <c r="AN901" s="122"/>
      <c r="AO901" s="122"/>
      <c r="AP901" s="122"/>
      <c r="AQ901" s="1"/>
      <c r="AR901" s="1"/>
      <c r="AS901" s="1"/>
      <c r="AT901" s="1"/>
      <c r="AU901" s="1"/>
      <c r="AV901" s="1"/>
      <c r="AW901" s="1"/>
      <c r="AX901" s="1"/>
      <c r="AY901" s="1"/>
      <c r="AZ901" s="1"/>
      <c r="BA901" s="1"/>
      <c r="BB901" s="1"/>
      <c r="BC901" s="1"/>
      <c r="BD901" s="1"/>
      <c r="BE901" s="1"/>
      <c r="BF901" s="1"/>
      <c r="BG901" s="1"/>
      <c r="BH901" s="1"/>
      <c r="BI901" s="1"/>
    </row>
    <row r="902" spans="5:61" ht="45" hidden="1" customHeight="1" x14ac:dyDescent="0.25">
      <c r="E902" s="99" t="s">
        <v>164</v>
      </c>
      <c r="F902" s="99"/>
      <c r="G902" s="99"/>
      <c r="H902" s="102" t="s">
        <v>165</v>
      </c>
      <c r="I902" s="102"/>
      <c r="J902" s="102"/>
      <c r="K902" s="102"/>
      <c r="L902" s="102"/>
      <c r="M902" s="102"/>
      <c r="N902" s="102"/>
      <c r="O902" s="102"/>
      <c r="P902" s="102"/>
      <c r="Q902" s="102"/>
      <c r="R902" s="102"/>
      <c r="S902" s="330" t="s">
        <v>371</v>
      </c>
      <c r="T902" s="330"/>
      <c r="U902" s="330"/>
      <c r="V902" s="330"/>
      <c r="W902" s="330"/>
      <c r="X902" s="330"/>
      <c r="Y902" s="330"/>
      <c r="Z902" s="330"/>
      <c r="AA902" s="330"/>
      <c r="AB902" s="330"/>
      <c r="AC902" s="330"/>
      <c r="AD902" s="330"/>
      <c r="AE902" s="330"/>
      <c r="AF902" s="330"/>
      <c r="AG902" s="330"/>
      <c r="AH902" s="330"/>
      <c r="AI902" s="330"/>
      <c r="AJ902" s="331" t="s">
        <v>380</v>
      </c>
      <c r="AK902" s="122"/>
      <c r="AL902" s="122"/>
      <c r="AM902" s="122"/>
      <c r="AN902" s="122"/>
      <c r="AO902" s="122"/>
      <c r="AP902" s="122"/>
      <c r="AQ902" s="1"/>
      <c r="AR902" s="1"/>
      <c r="AS902" s="1"/>
      <c r="AT902" s="1"/>
      <c r="AU902" s="1"/>
      <c r="AV902" s="1"/>
      <c r="AW902" s="1"/>
      <c r="AX902" s="1"/>
      <c r="AY902" s="1"/>
      <c r="AZ902" s="1"/>
      <c r="BA902" s="1"/>
      <c r="BB902" s="1"/>
      <c r="BC902" s="1"/>
      <c r="BD902" s="1"/>
      <c r="BE902" s="1"/>
      <c r="BF902" s="1"/>
      <c r="BG902" s="1"/>
      <c r="BH902" s="1"/>
      <c r="BI902" s="1"/>
    </row>
    <row r="903" spans="5:61" ht="54.6" hidden="1" customHeight="1" x14ac:dyDescent="0.25">
      <c r="E903" s="99" t="s">
        <v>166</v>
      </c>
      <c r="F903" s="99"/>
      <c r="G903" s="99"/>
      <c r="H903" s="102" t="s">
        <v>167</v>
      </c>
      <c r="I903" s="102"/>
      <c r="J903" s="102"/>
      <c r="K903" s="102"/>
      <c r="L903" s="102"/>
      <c r="M903" s="102"/>
      <c r="N903" s="102"/>
      <c r="O903" s="102"/>
      <c r="P903" s="102"/>
      <c r="Q903" s="102"/>
      <c r="R903" s="102"/>
      <c r="S903" s="330" t="s">
        <v>372</v>
      </c>
      <c r="T903" s="330"/>
      <c r="U903" s="330"/>
      <c r="V903" s="330"/>
      <c r="W903" s="330"/>
      <c r="X903" s="330"/>
      <c r="Y903" s="330"/>
      <c r="Z903" s="330"/>
      <c r="AA903" s="330"/>
      <c r="AB903" s="330"/>
      <c r="AC903" s="330"/>
      <c r="AD903" s="330"/>
      <c r="AE903" s="330"/>
      <c r="AF903" s="330"/>
      <c r="AG903" s="330"/>
      <c r="AH903" s="330"/>
      <c r="AI903" s="330"/>
      <c r="AJ903" s="331" t="s">
        <v>381</v>
      </c>
      <c r="AK903" s="122"/>
      <c r="AL903" s="122"/>
      <c r="AM903" s="122"/>
      <c r="AN903" s="122"/>
      <c r="AO903" s="122"/>
      <c r="AP903" s="122"/>
      <c r="AQ903" s="1"/>
      <c r="AR903" s="1"/>
      <c r="AS903" s="1"/>
      <c r="AT903" s="1"/>
      <c r="AU903" s="1"/>
      <c r="AV903" s="1"/>
      <c r="AW903" s="1"/>
      <c r="AX903" s="1"/>
      <c r="AY903" s="1"/>
      <c r="AZ903" s="1"/>
      <c r="BA903" s="1"/>
      <c r="BB903" s="1"/>
      <c r="BC903" s="1"/>
      <c r="BD903" s="1"/>
      <c r="BE903" s="1"/>
      <c r="BF903" s="1"/>
      <c r="BG903" s="1"/>
      <c r="BH903" s="1"/>
      <c r="BI903" s="1"/>
    </row>
    <row r="904" spans="5:61" ht="54.6" hidden="1" customHeight="1" x14ac:dyDescent="0.25">
      <c r="E904" s="98" t="s">
        <v>171</v>
      </c>
      <c r="F904" s="98"/>
      <c r="G904" s="98"/>
      <c r="H904" s="102" t="s">
        <v>161</v>
      </c>
      <c r="I904" s="102"/>
      <c r="J904" s="102"/>
      <c r="K904" s="102"/>
      <c r="L904" s="102"/>
      <c r="M904" s="102"/>
      <c r="N904" s="102"/>
      <c r="O904" s="102"/>
      <c r="P904" s="102"/>
      <c r="Q904" s="102"/>
      <c r="R904" s="102"/>
      <c r="S904" s="169" t="s">
        <v>369</v>
      </c>
      <c r="T904" s="169"/>
      <c r="U904" s="169"/>
      <c r="V904" s="169"/>
      <c r="W904" s="169"/>
      <c r="X904" s="169"/>
      <c r="Y904" s="169"/>
      <c r="Z904" s="169"/>
      <c r="AA904" s="169"/>
      <c r="AB904" s="169"/>
      <c r="AC904" s="169"/>
      <c r="AD904" s="169"/>
      <c r="AE904" s="169"/>
      <c r="AF904" s="169"/>
      <c r="AG904" s="169"/>
      <c r="AH904" s="169"/>
      <c r="AI904" s="169"/>
      <c r="AJ904" s="331" t="s">
        <v>382</v>
      </c>
      <c r="AK904" s="122"/>
      <c r="AL904" s="122"/>
      <c r="AM904" s="122"/>
      <c r="AN904" s="122"/>
      <c r="AO904" s="122"/>
      <c r="AP904" s="122"/>
      <c r="AQ904" s="1"/>
      <c r="AR904" s="1"/>
      <c r="AS904" s="1"/>
      <c r="AT904" s="1"/>
      <c r="AU904" s="1"/>
      <c r="AV904" s="1"/>
      <c r="AW904" s="1"/>
      <c r="AX904" s="1"/>
      <c r="AY904" s="1"/>
      <c r="AZ904" s="1"/>
      <c r="BA904" s="1"/>
      <c r="BB904" s="1"/>
      <c r="BC904" s="1"/>
      <c r="BD904" s="1"/>
      <c r="BE904" s="1"/>
      <c r="BF904" s="1"/>
      <c r="BG904" s="1"/>
      <c r="BH904" s="1"/>
      <c r="BI904" s="1"/>
    </row>
    <row r="905" spans="5:61" ht="54.6" hidden="1" customHeight="1" x14ac:dyDescent="0.25">
      <c r="E905" s="98" t="s">
        <v>173</v>
      </c>
      <c r="F905" s="98"/>
      <c r="G905" s="98"/>
      <c r="H905" s="102" t="s">
        <v>172</v>
      </c>
      <c r="I905" s="102"/>
      <c r="J905" s="102"/>
      <c r="K905" s="102"/>
      <c r="L905" s="102"/>
      <c r="M905" s="102"/>
      <c r="N905" s="102"/>
      <c r="O905" s="102"/>
      <c r="P905" s="102"/>
      <c r="Q905" s="102"/>
      <c r="R905" s="102"/>
      <c r="S905" s="169" t="s">
        <v>373</v>
      </c>
      <c r="T905" s="169"/>
      <c r="U905" s="169"/>
      <c r="V905" s="169"/>
      <c r="W905" s="169"/>
      <c r="X905" s="169"/>
      <c r="Y905" s="169"/>
      <c r="Z905" s="169"/>
      <c r="AA905" s="169"/>
      <c r="AB905" s="169"/>
      <c r="AC905" s="169"/>
      <c r="AD905" s="169"/>
      <c r="AE905" s="169"/>
      <c r="AF905" s="169"/>
      <c r="AG905" s="169"/>
      <c r="AH905" s="169"/>
      <c r="AI905" s="169"/>
      <c r="AJ905" s="331" t="s">
        <v>383</v>
      </c>
      <c r="AK905" s="122"/>
      <c r="AL905" s="122"/>
      <c r="AM905" s="122"/>
      <c r="AN905" s="122"/>
      <c r="AO905" s="122"/>
      <c r="AP905" s="122"/>
      <c r="AQ905" s="1"/>
      <c r="AR905" s="1"/>
      <c r="AS905" s="1"/>
      <c r="AT905" s="1"/>
      <c r="AU905" s="1"/>
      <c r="AV905" s="1"/>
      <c r="AW905" s="1"/>
      <c r="AX905" s="1"/>
      <c r="AY905" s="1"/>
      <c r="AZ905" s="1"/>
      <c r="BA905" s="1"/>
      <c r="BB905" s="1"/>
      <c r="BC905" s="1"/>
      <c r="BD905" s="1"/>
      <c r="BE905" s="1"/>
      <c r="BF905" s="1"/>
      <c r="BG905" s="1"/>
      <c r="BH905" s="1"/>
      <c r="BI905" s="1"/>
    </row>
    <row r="906" spans="5:61" ht="79.5" hidden="1" customHeight="1" x14ac:dyDescent="0.25">
      <c r="E906" s="98" t="s">
        <v>175</v>
      </c>
      <c r="F906" s="98"/>
      <c r="G906" s="98"/>
      <c r="H906" s="102" t="s">
        <v>174</v>
      </c>
      <c r="I906" s="102"/>
      <c r="J906" s="102"/>
      <c r="K906" s="102"/>
      <c r="L906" s="102"/>
      <c r="M906" s="102"/>
      <c r="N906" s="102"/>
      <c r="O906" s="102"/>
      <c r="P906" s="102"/>
      <c r="Q906" s="102"/>
      <c r="R906" s="102"/>
      <c r="S906" s="333" t="s">
        <v>374</v>
      </c>
      <c r="T906" s="334"/>
      <c r="U906" s="334"/>
      <c r="V906" s="334"/>
      <c r="W906" s="334"/>
      <c r="X906" s="334"/>
      <c r="Y906" s="334"/>
      <c r="Z906" s="334"/>
      <c r="AA906" s="334"/>
      <c r="AB906" s="334"/>
      <c r="AC906" s="334"/>
      <c r="AD906" s="334"/>
      <c r="AE906" s="334"/>
      <c r="AF906" s="334"/>
      <c r="AG906" s="334"/>
      <c r="AH906" s="334"/>
      <c r="AI906" s="334"/>
      <c r="AJ906" s="334"/>
      <c r="AK906" s="334"/>
      <c r="AL906" s="334"/>
      <c r="AM906" s="334"/>
      <c r="AN906" s="334"/>
      <c r="AO906" s="334"/>
      <c r="AP906" s="335"/>
      <c r="AQ906" s="1"/>
      <c r="AR906" s="1"/>
      <c r="AS906" s="1"/>
      <c r="AT906" s="1"/>
      <c r="AU906" s="1"/>
      <c r="AV906" s="1"/>
      <c r="AW906" s="1"/>
      <c r="AX906" s="1"/>
      <c r="AY906" s="1"/>
      <c r="AZ906" s="1"/>
      <c r="BA906" s="1"/>
      <c r="BB906" s="1"/>
      <c r="BC906" s="1"/>
      <c r="BD906" s="1"/>
      <c r="BE906" s="1"/>
      <c r="BF906" s="1"/>
      <c r="BG906" s="1"/>
      <c r="BH906" s="1"/>
      <c r="BI906" s="1"/>
    </row>
    <row r="907" spans="5:61" ht="101.1" hidden="1" customHeight="1" x14ac:dyDescent="0.25">
      <c r="E907" s="98" t="s">
        <v>176</v>
      </c>
      <c r="F907" s="98"/>
      <c r="G907" s="98"/>
      <c r="H907" s="102" t="s">
        <v>178</v>
      </c>
      <c r="I907" s="102"/>
      <c r="J907" s="102"/>
      <c r="K907" s="102"/>
      <c r="L907" s="102"/>
      <c r="M907" s="102"/>
      <c r="N907" s="102"/>
      <c r="O907" s="102"/>
      <c r="P907" s="102"/>
      <c r="Q907" s="102"/>
      <c r="R907" s="102"/>
      <c r="S907" s="333" t="s">
        <v>374</v>
      </c>
      <c r="T907" s="334"/>
      <c r="U907" s="334"/>
      <c r="V907" s="334"/>
      <c r="W907" s="334"/>
      <c r="X907" s="334"/>
      <c r="Y907" s="334"/>
      <c r="Z907" s="334"/>
      <c r="AA907" s="334"/>
      <c r="AB907" s="334"/>
      <c r="AC907" s="334"/>
      <c r="AD907" s="334"/>
      <c r="AE907" s="334"/>
      <c r="AF907" s="334"/>
      <c r="AG907" s="334"/>
      <c r="AH907" s="334"/>
      <c r="AI907" s="334"/>
      <c r="AJ907" s="334"/>
      <c r="AK907" s="334"/>
      <c r="AL907" s="334"/>
      <c r="AM907" s="334"/>
      <c r="AN907" s="334"/>
      <c r="AO907" s="334"/>
      <c r="AP907" s="335"/>
      <c r="AQ907" s="1"/>
      <c r="AR907" s="1"/>
      <c r="AS907" s="1"/>
      <c r="AT907" s="1"/>
      <c r="AU907" s="1"/>
      <c r="AV907" s="1"/>
      <c r="AW907" s="1"/>
      <c r="AX907" s="1"/>
      <c r="AY907" s="1"/>
      <c r="AZ907" s="1"/>
      <c r="BA907" s="1"/>
      <c r="BB907" s="1"/>
      <c r="BC907" s="1"/>
      <c r="BD907" s="1"/>
      <c r="BE907" s="1"/>
      <c r="BF907" s="1"/>
      <c r="BG907" s="1"/>
      <c r="BH907" s="1"/>
      <c r="BI907" s="1"/>
    </row>
    <row r="908" spans="5:61" ht="71.099999999999994" hidden="1" customHeight="1" x14ac:dyDescent="0.25">
      <c r="E908" s="98" t="s">
        <v>177</v>
      </c>
      <c r="F908" s="98"/>
      <c r="G908" s="98"/>
      <c r="H908" s="102" t="s">
        <v>179</v>
      </c>
      <c r="I908" s="102"/>
      <c r="J908" s="102"/>
      <c r="K908" s="102"/>
      <c r="L908" s="102"/>
      <c r="M908" s="102"/>
      <c r="N908" s="102"/>
      <c r="O908" s="102"/>
      <c r="P908" s="102"/>
      <c r="Q908" s="102"/>
      <c r="R908" s="102"/>
      <c r="S908" s="169" t="s">
        <v>375</v>
      </c>
      <c r="T908" s="169"/>
      <c r="U908" s="169"/>
      <c r="V908" s="169"/>
      <c r="W908" s="169"/>
      <c r="X908" s="169"/>
      <c r="Y908" s="169"/>
      <c r="Z908" s="169"/>
      <c r="AA908" s="169"/>
      <c r="AB908" s="169"/>
      <c r="AC908" s="169"/>
      <c r="AD908" s="169"/>
      <c r="AE908" s="169"/>
      <c r="AF908" s="169"/>
      <c r="AG908" s="169"/>
      <c r="AH908" s="169"/>
      <c r="AI908" s="169"/>
      <c r="AJ908" s="331" t="s">
        <v>391</v>
      </c>
      <c r="AK908" s="122"/>
      <c r="AL908" s="122"/>
      <c r="AM908" s="122"/>
      <c r="AN908" s="122"/>
      <c r="AO908" s="122"/>
      <c r="AP908" s="122"/>
      <c r="AQ908" s="1"/>
      <c r="AR908" s="1"/>
      <c r="AS908" s="1"/>
      <c r="AT908" s="1"/>
      <c r="AU908" s="1"/>
      <c r="AV908" s="1"/>
      <c r="AW908" s="1"/>
      <c r="AX908" s="1"/>
      <c r="AY908" s="1"/>
      <c r="AZ908" s="1"/>
      <c r="BA908" s="1"/>
      <c r="BB908" s="1"/>
      <c r="BC908" s="1"/>
      <c r="BD908" s="1"/>
      <c r="BE908" s="1"/>
      <c r="BF908" s="1"/>
      <c r="BG908" s="1"/>
      <c r="BH908" s="1"/>
      <c r="BI908" s="1"/>
    </row>
    <row r="909" spans="5:61" ht="54.6" hidden="1" customHeight="1" x14ac:dyDescent="0.25">
      <c r="E909" s="98" t="s">
        <v>181</v>
      </c>
      <c r="F909" s="98"/>
      <c r="G909" s="98"/>
      <c r="H909" s="102" t="s">
        <v>180</v>
      </c>
      <c r="I909" s="102"/>
      <c r="J909" s="102"/>
      <c r="K909" s="102"/>
      <c r="L909" s="102"/>
      <c r="M909" s="102"/>
      <c r="N909" s="102"/>
      <c r="O909" s="102"/>
      <c r="P909" s="102"/>
      <c r="Q909" s="102"/>
      <c r="R909" s="102"/>
      <c r="S909" s="169" t="s">
        <v>372</v>
      </c>
      <c r="T909" s="169"/>
      <c r="U909" s="169"/>
      <c r="V909" s="169"/>
      <c r="W909" s="169"/>
      <c r="X909" s="169"/>
      <c r="Y909" s="169"/>
      <c r="Z909" s="169"/>
      <c r="AA909" s="169"/>
      <c r="AB909" s="169"/>
      <c r="AC909" s="169"/>
      <c r="AD909" s="169"/>
      <c r="AE909" s="169"/>
      <c r="AF909" s="169"/>
      <c r="AG909" s="169"/>
      <c r="AH909" s="169"/>
      <c r="AI909" s="169"/>
      <c r="AJ909" s="331" t="s">
        <v>392</v>
      </c>
      <c r="AK909" s="122"/>
      <c r="AL909" s="122"/>
      <c r="AM909" s="122"/>
      <c r="AN909" s="122"/>
      <c r="AO909" s="122"/>
      <c r="AP909" s="122"/>
      <c r="AQ909" s="1"/>
      <c r="AR909" s="1"/>
      <c r="AS909" s="1"/>
      <c r="AT909" s="1"/>
      <c r="AU909" s="1"/>
      <c r="AV909" s="1"/>
      <c r="AW909" s="1"/>
      <c r="AX909" s="1"/>
      <c r="AY909" s="1"/>
      <c r="AZ909" s="1"/>
      <c r="BA909" s="1"/>
      <c r="BB909" s="1"/>
      <c r="BC909" s="1"/>
      <c r="BD909" s="1"/>
      <c r="BE909" s="1"/>
      <c r="BF909" s="1"/>
      <c r="BG909" s="1"/>
      <c r="BH909" s="1"/>
      <c r="BI909" s="1"/>
    </row>
    <row r="910" spans="5:61" ht="54.6" hidden="1" customHeight="1" x14ac:dyDescent="0.25">
      <c r="E910" s="98" t="s">
        <v>182</v>
      </c>
      <c r="F910" s="98"/>
      <c r="G910" s="98"/>
      <c r="H910" s="102" t="s">
        <v>165</v>
      </c>
      <c r="I910" s="102"/>
      <c r="J910" s="102"/>
      <c r="K910" s="102"/>
      <c r="L910" s="102"/>
      <c r="M910" s="102"/>
      <c r="N910" s="102"/>
      <c r="O910" s="102"/>
      <c r="P910" s="102"/>
      <c r="Q910" s="102"/>
      <c r="R910" s="102"/>
      <c r="S910" s="169" t="s">
        <v>371</v>
      </c>
      <c r="T910" s="169"/>
      <c r="U910" s="169"/>
      <c r="V910" s="169"/>
      <c r="W910" s="169"/>
      <c r="X910" s="169"/>
      <c r="Y910" s="169"/>
      <c r="Z910" s="169"/>
      <c r="AA910" s="169"/>
      <c r="AB910" s="169"/>
      <c r="AC910" s="169"/>
      <c r="AD910" s="169"/>
      <c r="AE910" s="169"/>
      <c r="AF910" s="169"/>
      <c r="AG910" s="169"/>
      <c r="AH910" s="169"/>
      <c r="AI910" s="169"/>
      <c r="AJ910" s="331" t="s">
        <v>393</v>
      </c>
      <c r="AK910" s="122"/>
      <c r="AL910" s="122"/>
      <c r="AM910" s="122"/>
      <c r="AN910" s="122"/>
      <c r="AO910" s="122"/>
      <c r="AP910" s="122"/>
      <c r="AQ910" s="1"/>
      <c r="AR910" s="1"/>
      <c r="AS910" s="1"/>
      <c r="AT910" s="1"/>
      <c r="AU910" s="1"/>
      <c r="AV910" s="1"/>
      <c r="AW910" s="1"/>
      <c r="AX910" s="1"/>
      <c r="AY910" s="1"/>
      <c r="AZ910" s="1"/>
      <c r="BA910" s="1"/>
      <c r="BB910" s="1"/>
      <c r="BC910" s="1"/>
      <c r="BD910" s="1"/>
      <c r="BE910" s="1"/>
      <c r="BF910" s="1"/>
      <c r="BG910" s="1"/>
      <c r="BH910" s="1"/>
      <c r="BI910" s="1"/>
    </row>
    <row r="911" spans="5:61" ht="54.6" hidden="1" customHeight="1" x14ac:dyDescent="0.25">
      <c r="E911" s="98" t="s">
        <v>340</v>
      </c>
      <c r="F911" s="98"/>
      <c r="G911" s="98"/>
      <c r="H911" s="102" t="s">
        <v>183</v>
      </c>
      <c r="I911" s="102"/>
      <c r="J911" s="102"/>
      <c r="K911" s="102"/>
      <c r="L911" s="102"/>
      <c r="M911" s="102"/>
      <c r="N911" s="102"/>
      <c r="O911" s="102"/>
      <c r="P911" s="102"/>
      <c r="Q911" s="102"/>
      <c r="R911" s="102"/>
      <c r="S911" s="333" t="s">
        <v>374</v>
      </c>
      <c r="T911" s="334"/>
      <c r="U911" s="334"/>
      <c r="V911" s="334"/>
      <c r="W911" s="334"/>
      <c r="X911" s="334"/>
      <c r="Y911" s="334"/>
      <c r="Z911" s="334"/>
      <c r="AA911" s="334"/>
      <c r="AB911" s="334"/>
      <c r="AC911" s="334"/>
      <c r="AD911" s="334"/>
      <c r="AE911" s="334"/>
      <c r="AF911" s="334"/>
      <c r="AG911" s="334"/>
      <c r="AH911" s="334"/>
      <c r="AI911" s="334"/>
      <c r="AJ911" s="334"/>
      <c r="AK911" s="334"/>
      <c r="AL911" s="334"/>
      <c r="AM911" s="334"/>
      <c r="AN911" s="334"/>
      <c r="AO911" s="334"/>
      <c r="AP911" s="335"/>
      <c r="AQ911" s="1"/>
      <c r="AR911" s="1"/>
      <c r="AS911" s="1"/>
      <c r="AT911" s="1"/>
      <c r="AU911" s="1"/>
      <c r="AV911" s="1"/>
      <c r="AW911" s="1"/>
      <c r="AX911" s="1"/>
      <c r="AY911" s="1"/>
      <c r="AZ911" s="1"/>
      <c r="BA911" s="1"/>
      <c r="BB911" s="1"/>
      <c r="BC911" s="1"/>
      <c r="BD911" s="1"/>
      <c r="BE911" s="1"/>
      <c r="BF911" s="1"/>
      <c r="BG911" s="1"/>
      <c r="BH911" s="1"/>
      <c r="BI911" s="1"/>
    </row>
    <row r="912" spans="5:61" ht="54.6" hidden="1" customHeight="1" x14ac:dyDescent="0.25">
      <c r="E912" s="98" t="s">
        <v>184</v>
      </c>
      <c r="F912" s="98"/>
      <c r="G912" s="98"/>
      <c r="H912" s="102" t="s">
        <v>185</v>
      </c>
      <c r="I912" s="102"/>
      <c r="J912" s="102"/>
      <c r="K912" s="102"/>
      <c r="L912" s="102"/>
      <c r="M912" s="102"/>
      <c r="N912" s="102"/>
      <c r="O912" s="102"/>
      <c r="P912" s="102"/>
      <c r="Q912" s="102"/>
      <c r="R912" s="102"/>
      <c r="S912" s="169" t="s">
        <v>402</v>
      </c>
      <c r="T912" s="169"/>
      <c r="U912" s="169"/>
      <c r="V912" s="169"/>
      <c r="W912" s="169"/>
      <c r="X912" s="169"/>
      <c r="Y912" s="169"/>
      <c r="Z912" s="169"/>
      <c r="AA912" s="169"/>
      <c r="AB912" s="169"/>
      <c r="AC912" s="169"/>
      <c r="AD912" s="169"/>
      <c r="AE912" s="169"/>
      <c r="AF912" s="169"/>
      <c r="AG912" s="169"/>
      <c r="AH912" s="169"/>
      <c r="AI912" s="169"/>
      <c r="AJ912" s="331" t="s">
        <v>394</v>
      </c>
      <c r="AK912" s="122"/>
      <c r="AL912" s="122"/>
      <c r="AM912" s="122"/>
      <c r="AN912" s="122"/>
      <c r="AO912" s="122"/>
      <c r="AP912" s="122"/>
      <c r="AQ912" s="1"/>
      <c r="AR912" s="1"/>
      <c r="AS912" s="1"/>
      <c r="AT912" s="1"/>
      <c r="AU912" s="1"/>
      <c r="AV912" s="1"/>
      <c r="AW912" s="1"/>
      <c r="AX912" s="1"/>
      <c r="AY912" s="1"/>
      <c r="AZ912" s="1"/>
      <c r="BA912" s="1"/>
      <c r="BB912" s="1"/>
      <c r="BC912" s="1"/>
      <c r="BD912" s="1"/>
      <c r="BE912" s="1"/>
      <c r="BF912" s="1"/>
      <c r="BG912" s="1"/>
      <c r="BH912" s="1"/>
      <c r="BI912" s="1"/>
    </row>
    <row r="913" spans="5:91" ht="54.6" hidden="1" customHeight="1" x14ac:dyDescent="0.25">
      <c r="E913" s="98" t="s">
        <v>186</v>
      </c>
      <c r="F913" s="98"/>
      <c r="G913" s="98"/>
      <c r="H913" s="102" t="s">
        <v>172</v>
      </c>
      <c r="I913" s="102"/>
      <c r="J913" s="102"/>
      <c r="K913" s="102"/>
      <c r="L913" s="102"/>
      <c r="M913" s="102"/>
      <c r="N913" s="102"/>
      <c r="O913" s="102"/>
      <c r="P913" s="102"/>
      <c r="Q913" s="102"/>
      <c r="R913" s="102"/>
      <c r="S913" s="169" t="s">
        <v>376</v>
      </c>
      <c r="T913" s="169"/>
      <c r="U913" s="169"/>
      <c r="V913" s="169"/>
      <c r="W913" s="169"/>
      <c r="X913" s="169"/>
      <c r="Y913" s="169"/>
      <c r="Z913" s="169"/>
      <c r="AA913" s="169"/>
      <c r="AB913" s="169"/>
      <c r="AC913" s="169"/>
      <c r="AD913" s="169"/>
      <c r="AE913" s="169"/>
      <c r="AF913" s="169"/>
      <c r="AG913" s="169"/>
      <c r="AH913" s="169"/>
      <c r="AI913" s="169"/>
      <c r="AJ913" s="331" t="s">
        <v>395</v>
      </c>
      <c r="AK913" s="122"/>
      <c r="AL913" s="122"/>
      <c r="AM913" s="122"/>
      <c r="AN913" s="122"/>
      <c r="AO913" s="122"/>
      <c r="AP913" s="122"/>
      <c r="AQ913" s="1"/>
      <c r="AR913" s="1"/>
      <c r="AS913" s="1"/>
      <c r="AT913" s="1"/>
      <c r="AU913" s="1"/>
      <c r="AV913" s="1"/>
      <c r="AW913" s="1"/>
      <c r="AX913" s="1"/>
      <c r="AY913" s="1"/>
      <c r="AZ913" s="1"/>
      <c r="BA913" s="1"/>
      <c r="BB913" s="1"/>
      <c r="BC913" s="1"/>
      <c r="BD913" s="1"/>
      <c r="BE913" s="1"/>
      <c r="BF913" s="1"/>
      <c r="BG913" s="1"/>
      <c r="BH913" s="1"/>
      <c r="BI913" s="1"/>
    </row>
    <row r="914" spans="5:91" ht="72.599999999999994" hidden="1" customHeight="1" x14ac:dyDescent="0.25">
      <c r="E914" s="98" t="s">
        <v>187</v>
      </c>
      <c r="F914" s="98"/>
      <c r="G914" s="98"/>
      <c r="H914" s="102" t="s">
        <v>179</v>
      </c>
      <c r="I914" s="102"/>
      <c r="J914" s="102"/>
      <c r="K914" s="102"/>
      <c r="L914" s="102"/>
      <c r="M914" s="102"/>
      <c r="N914" s="102"/>
      <c r="O914" s="102"/>
      <c r="P914" s="102"/>
      <c r="Q914" s="102"/>
      <c r="R914" s="102"/>
      <c r="S914" s="169" t="s">
        <v>375</v>
      </c>
      <c r="T914" s="169"/>
      <c r="U914" s="169"/>
      <c r="V914" s="169"/>
      <c r="W914" s="169"/>
      <c r="X914" s="169"/>
      <c r="Y914" s="169"/>
      <c r="Z914" s="169"/>
      <c r="AA914" s="169"/>
      <c r="AB914" s="169"/>
      <c r="AC914" s="169"/>
      <c r="AD914" s="169"/>
      <c r="AE914" s="169"/>
      <c r="AF914" s="169"/>
      <c r="AG914" s="169"/>
      <c r="AH914" s="169"/>
      <c r="AI914" s="169"/>
      <c r="AJ914" s="331" t="s">
        <v>396</v>
      </c>
      <c r="AK914" s="122"/>
      <c r="AL914" s="122"/>
      <c r="AM914" s="122"/>
      <c r="AN914" s="122"/>
      <c r="AO914" s="122"/>
      <c r="AP914" s="122"/>
      <c r="AQ914" s="1"/>
      <c r="AR914" s="1"/>
      <c r="AS914" s="1"/>
      <c r="AT914" s="1"/>
      <c r="AU914" s="1"/>
      <c r="AV914" s="1"/>
      <c r="AW914" s="1"/>
      <c r="AX914" s="1"/>
      <c r="AY914" s="1"/>
      <c r="AZ914" s="1"/>
      <c r="BA914" s="1"/>
      <c r="BB914" s="1"/>
      <c r="BC914" s="1"/>
      <c r="BD914" s="1"/>
      <c r="BE914" s="1"/>
      <c r="BF914" s="1"/>
      <c r="BG914" s="1"/>
      <c r="BH914" s="1"/>
      <c r="BI914" s="1"/>
    </row>
    <row r="915" spans="5:91" ht="62.45" hidden="1" customHeight="1" x14ac:dyDescent="0.25">
      <c r="E915" s="98" t="s">
        <v>188</v>
      </c>
      <c r="F915" s="98"/>
      <c r="G915" s="98"/>
      <c r="H915" s="102" t="s">
        <v>189</v>
      </c>
      <c r="I915" s="102"/>
      <c r="J915" s="102"/>
      <c r="K915" s="102"/>
      <c r="L915" s="102"/>
      <c r="M915" s="102"/>
      <c r="N915" s="102"/>
      <c r="O915" s="102"/>
      <c r="P915" s="102"/>
      <c r="Q915" s="102"/>
      <c r="R915" s="102"/>
      <c r="S915" s="169" t="s">
        <v>375</v>
      </c>
      <c r="T915" s="169"/>
      <c r="U915" s="169"/>
      <c r="V915" s="169"/>
      <c r="W915" s="169"/>
      <c r="X915" s="169"/>
      <c r="Y915" s="169"/>
      <c r="Z915" s="169"/>
      <c r="AA915" s="169"/>
      <c r="AB915" s="169"/>
      <c r="AC915" s="169"/>
      <c r="AD915" s="169"/>
      <c r="AE915" s="169"/>
      <c r="AF915" s="169"/>
      <c r="AG915" s="169"/>
      <c r="AH915" s="169"/>
      <c r="AI915" s="169"/>
      <c r="AJ915" s="331" t="s">
        <v>397</v>
      </c>
      <c r="AK915" s="122"/>
      <c r="AL915" s="122"/>
      <c r="AM915" s="122"/>
      <c r="AN915" s="122"/>
      <c r="AO915" s="122"/>
      <c r="AP915" s="122"/>
      <c r="AQ915" s="1"/>
      <c r="AR915" s="1"/>
      <c r="AS915" s="1"/>
      <c r="AT915" s="1"/>
      <c r="AU915" s="1"/>
      <c r="AV915" s="1"/>
      <c r="AW915" s="1"/>
      <c r="AX915" s="1"/>
      <c r="AY915" s="1"/>
      <c r="AZ915" s="1"/>
      <c r="BA915" s="1"/>
      <c r="BB915" s="1"/>
      <c r="BC915" s="1"/>
      <c r="BD915" s="1"/>
      <c r="BE915" s="1"/>
      <c r="BF915" s="1"/>
      <c r="BG915" s="1"/>
      <c r="BH915" s="1"/>
      <c r="BI915" s="1"/>
    </row>
    <row r="916" spans="5:91" ht="74.099999999999994" hidden="1" customHeight="1" x14ac:dyDescent="0.25">
      <c r="E916" s="98" t="s">
        <v>190</v>
      </c>
      <c r="F916" s="98"/>
      <c r="G916" s="98"/>
      <c r="H916" s="102" t="s">
        <v>191</v>
      </c>
      <c r="I916" s="102"/>
      <c r="J916" s="102"/>
      <c r="K916" s="102"/>
      <c r="L916" s="102"/>
      <c r="M916" s="102"/>
      <c r="N916" s="102"/>
      <c r="O916" s="102"/>
      <c r="P916" s="102"/>
      <c r="Q916" s="102"/>
      <c r="R916" s="102"/>
      <c r="S916" s="333" t="s">
        <v>374</v>
      </c>
      <c r="T916" s="334"/>
      <c r="U916" s="334"/>
      <c r="V916" s="334"/>
      <c r="W916" s="334"/>
      <c r="X916" s="334"/>
      <c r="Y916" s="334"/>
      <c r="Z916" s="334"/>
      <c r="AA916" s="334"/>
      <c r="AB916" s="334"/>
      <c r="AC916" s="334"/>
      <c r="AD916" s="334"/>
      <c r="AE916" s="334"/>
      <c r="AF916" s="334"/>
      <c r="AG916" s="334"/>
      <c r="AH916" s="334"/>
      <c r="AI916" s="334"/>
      <c r="AJ916" s="334"/>
      <c r="AK916" s="334"/>
      <c r="AL916" s="334"/>
      <c r="AM916" s="334"/>
      <c r="AN916" s="334"/>
      <c r="AO916" s="334"/>
      <c r="AP916" s="335"/>
      <c r="AQ916" s="1"/>
      <c r="AR916" s="1"/>
      <c r="AS916" s="1"/>
      <c r="AT916" s="1"/>
      <c r="AU916" s="1"/>
      <c r="AV916" s="1"/>
      <c r="AW916" s="1"/>
      <c r="AX916" s="1"/>
      <c r="AY916" s="1"/>
      <c r="AZ916" s="1"/>
      <c r="BA916" s="1"/>
      <c r="BB916" s="1"/>
      <c r="BC916" s="1"/>
      <c r="BD916" s="1"/>
      <c r="BE916" s="1"/>
      <c r="BF916" s="1"/>
      <c r="BG916" s="1"/>
      <c r="BH916" s="1"/>
      <c r="BI916" s="1"/>
    </row>
    <row r="917" spans="5:91" ht="96.95" hidden="1" customHeight="1" x14ac:dyDescent="0.25">
      <c r="E917" s="98" t="s">
        <v>192</v>
      </c>
      <c r="F917" s="98"/>
      <c r="G917" s="98"/>
      <c r="H917" s="102" t="s">
        <v>178</v>
      </c>
      <c r="I917" s="102"/>
      <c r="J917" s="102"/>
      <c r="K917" s="102"/>
      <c r="L917" s="102"/>
      <c r="M917" s="102"/>
      <c r="N917" s="102"/>
      <c r="O917" s="102"/>
      <c r="P917" s="102"/>
      <c r="Q917" s="102"/>
      <c r="R917" s="102"/>
      <c r="S917" s="333" t="s">
        <v>374</v>
      </c>
      <c r="T917" s="334"/>
      <c r="U917" s="334"/>
      <c r="V917" s="334"/>
      <c r="W917" s="334"/>
      <c r="X917" s="334"/>
      <c r="Y917" s="334"/>
      <c r="Z917" s="334"/>
      <c r="AA917" s="334"/>
      <c r="AB917" s="334"/>
      <c r="AC917" s="334"/>
      <c r="AD917" s="334"/>
      <c r="AE917" s="334"/>
      <c r="AF917" s="334"/>
      <c r="AG917" s="334"/>
      <c r="AH917" s="334"/>
      <c r="AI917" s="334"/>
      <c r="AJ917" s="334"/>
      <c r="AK917" s="334"/>
      <c r="AL917" s="334"/>
      <c r="AM917" s="334"/>
      <c r="AN917" s="334"/>
      <c r="AO917" s="334"/>
      <c r="AP917" s="335"/>
      <c r="AQ917" s="1"/>
      <c r="AR917" s="1"/>
      <c r="AS917" s="1"/>
      <c r="AT917" s="1"/>
      <c r="AU917" s="1"/>
      <c r="AV917" s="1"/>
      <c r="AW917" s="1"/>
      <c r="AX917" s="1"/>
      <c r="AY917" s="1"/>
      <c r="AZ917" s="1"/>
      <c r="BA917" s="1"/>
      <c r="BB917" s="1"/>
      <c r="BC917" s="1"/>
      <c r="BD917" s="1"/>
      <c r="BE917" s="1"/>
      <c r="BF917" s="1"/>
      <c r="BG917" s="1"/>
      <c r="BH917" s="1"/>
      <c r="BI917" s="1"/>
    </row>
    <row r="918" spans="5:91" ht="134.1" hidden="1" customHeight="1" x14ac:dyDescent="0.25">
      <c r="E918" s="98" t="s">
        <v>193</v>
      </c>
      <c r="F918" s="98"/>
      <c r="G918" s="98"/>
      <c r="H918" s="102" t="s">
        <v>194</v>
      </c>
      <c r="I918" s="102"/>
      <c r="J918" s="102"/>
      <c r="K918" s="102"/>
      <c r="L918" s="102"/>
      <c r="M918" s="102"/>
      <c r="N918" s="102"/>
      <c r="O918" s="102"/>
      <c r="P918" s="102"/>
      <c r="Q918" s="102"/>
      <c r="R918" s="102"/>
      <c r="S918" s="169" t="s">
        <v>401</v>
      </c>
      <c r="T918" s="169"/>
      <c r="U918" s="169"/>
      <c r="V918" s="169"/>
      <c r="W918" s="169"/>
      <c r="X918" s="169"/>
      <c r="Y918" s="169"/>
      <c r="Z918" s="169"/>
      <c r="AA918" s="169"/>
      <c r="AB918" s="169"/>
      <c r="AC918" s="169"/>
      <c r="AD918" s="169"/>
      <c r="AE918" s="169"/>
      <c r="AF918" s="169"/>
      <c r="AG918" s="169"/>
      <c r="AH918" s="169"/>
      <c r="AI918" s="169"/>
      <c r="AJ918" s="331" t="s">
        <v>398</v>
      </c>
      <c r="AK918" s="122"/>
      <c r="AL918" s="122"/>
      <c r="AM918" s="122"/>
      <c r="AN918" s="122"/>
      <c r="AO918" s="122"/>
      <c r="AP918" s="122"/>
      <c r="AQ918" s="1"/>
      <c r="AR918" s="1"/>
      <c r="AS918" s="1"/>
      <c r="AT918" s="1"/>
      <c r="AU918" s="1"/>
      <c r="AV918" s="1"/>
      <c r="AW918" s="1"/>
      <c r="AX918" s="1"/>
      <c r="AY918" s="1"/>
      <c r="AZ918" s="1"/>
      <c r="BA918" s="1"/>
      <c r="BB918" s="1"/>
      <c r="BC918" s="1"/>
      <c r="BD918" s="1"/>
      <c r="BE918" s="1"/>
      <c r="BF918" s="1"/>
      <c r="BG918" s="1"/>
      <c r="BH918" s="1"/>
      <c r="BI918" s="1"/>
    </row>
    <row r="919" spans="5:91" ht="54.6" hidden="1" customHeight="1" x14ac:dyDescent="0.25">
      <c r="E919" s="98" t="s">
        <v>195</v>
      </c>
      <c r="F919" s="98"/>
      <c r="G919" s="98"/>
      <c r="H919" s="102" t="s">
        <v>196</v>
      </c>
      <c r="I919" s="102"/>
      <c r="J919" s="102"/>
      <c r="K919" s="102"/>
      <c r="L919" s="102"/>
      <c r="M919" s="102"/>
      <c r="N919" s="102"/>
      <c r="O919" s="102"/>
      <c r="P919" s="102"/>
      <c r="Q919" s="102"/>
      <c r="R919" s="102"/>
      <c r="S919" s="333" t="s">
        <v>374</v>
      </c>
      <c r="T919" s="334"/>
      <c r="U919" s="334"/>
      <c r="V919" s="334"/>
      <c r="W919" s="334"/>
      <c r="X919" s="334"/>
      <c r="Y919" s="334"/>
      <c r="Z919" s="334"/>
      <c r="AA919" s="334"/>
      <c r="AB919" s="334"/>
      <c r="AC919" s="334"/>
      <c r="AD919" s="334"/>
      <c r="AE919" s="334"/>
      <c r="AF919" s="334"/>
      <c r="AG919" s="334"/>
      <c r="AH919" s="334"/>
      <c r="AI919" s="334"/>
      <c r="AJ919" s="334"/>
      <c r="AK919" s="334"/>
      <c r="AL919" s="334"/>
      <c r="AM919" s="334"/>
      <c r="AN919" s="334"/>
      <c r="AO919" s="334"/>
      <c r="AP919" s="335"/>
      <c r="AQ919" s="1"/>
      <c r="AR919" s="1"/>
      <c r="AS919" s="1"/>
      <c r="AT919" s="1"/>
      <c r="AU919" s="1"/>
      <c r="AV919" s="1"/>
      <c r="AW919" s="1"/>
      <c r="AX919" s="1"/>
      <c r="AY919" s="1"/>
      <c r="AZ919" s="1"/>
      <c r="BA919" s="1"/>
      <c r="BB919" s="1"/>
      <c r="BC919" s="1"/>
      <c r="BD919" s="1"/>
      <c r="BE919" s="1"/>
      <c r="BF919" s="1"/>
      <c r="BG919" s="1"/>
      <c r="BH919" s="1"/>
      <c r="BI919" s="1"/>
    </row>
    <row r="920" spans="5:91" ht="84" hidden="1" customHeight="1" x14ac:dyDescent="0.25">
      <c r="E920" s="98" t="s">
        <v>197</v>
      </c>
      <c r="F920" s="98"/>
      <c r="G920" s="98"/>
      <c r="H920" s="102" t="s">
        <v>198</v>
      </c>
      <c r="I920" s="102"/>
      <c r="J920" s="102"/>
      <c r="K920" s="102"/>
      <c r="L920" s="102"/>
      <c r="M920" s="102"/>
      <c r="N920" s="102"/>
      <c r="O920" s="102"/>
      <c r="P920" s="102"/>
      <c r="Q920" s="102"/>
      <c r="R920" s="102"/>
      <c r="S920" s="169" t="s">
        <v>377</v>
      </c>
      <c r="T920" s="169"/>
      <c r="U920" s="169"/>
      <c r="V920" s="169"/>
      <c r="W920" s="169"/>
      <c r="X920" s="169"/>
      <c r="Y920" s="169"/>
      <c r="Z920" s="169"/>
      <c r="AA920" s="169"/>
      <c r="AB920" s="169"/>
      <c r="AC920" s="169"/>
      <c r="AD920" s="169"/>
      <c r="AE920" s="169"/>
      <c r="AF920" s="169"/>
      <c r="AG920" s="169"/>
      <c r="AH920" s="169"/>
      <c r="AI920" s="169"/>
      <c r="AJ920" s="331" t="s">
        <v>399</v>
      </c>
      <c r="AK920" s="122"/>
      <c r="AL920" s="122"/>
      <c r="AM920" s="122"/>
      <c r="AN920" s="122"/>
      <c r="AO920" s="122"/>
      <c r="AP920" s="122"/>
      <c r="AQ920" s="1"/>
      <c r="AR920" s="1"/>
      <c r="AS920" s="1"/>
      <c r="AT920" s="1"/>
      <c r="AU920" s="1"/>
      <c r="AV920" s="1"/>
      <c r="AW920" s="1"/>
      <c r="AX920" s="1"/>
      <c r="AY920" s="1"/>
      <c r="AZ920" s="1"/>
      <c r="BA920" s="1"/>
      <c r="BB920" s="1"/>
      <c r="BC920" s="1"/>
      <c r="BD920" s="1"/>
      <c r="BE920" s="1"/>
      <c r="BF920" s="1"/>
      <c r="BG920" s="1"/>
      <c r="BH920" s="1"/>
      <c r="BI920" s="1"/>
    </row>
    <row r="921" spans="5:91" ht="54.6" hidden="1" customHeight="1" x14ac:dyDescent="0.25">
      <c r="E921" s="98" t="s">
        <v>199</v>
      </c>
      <c r="F921" s="98"/>
      <c r="G921" s="98"/>
      <c r="H921" s="102" t="s">
        <v>200</v>
      </c>
      <c r="I921" s="102"/>
      <c r="J921" s="102"/>
      <c r="K921" s="102"/>
      <c r="L921" s="102"/>
      <c r="M921" s="102"/>
      <c r="N921" s="102"/>
      <c r="O921" s="102"/>
      <c r="P921" s="102"/>
      <c r="Q921" s="102"/>
      <c r="R921" s="102"/>
      <c r="S921" s="169" t="s">
        <v>378</v>
      </c>
      <c r="T921" s="169"/>
      <c r="U921" s="169"/>
      <c r="V921" s="169"/>
      <c r="W921" s="169"/>
      <c r="X921" s="169"/>
      <c r="Y921" s="169"/>
      <c r="Z921" s="169"/>
      <c r="AA921" s="169"/>
      <c r="AB921" s="169"/>
      <c r="AC921" s="169"/>
      <c r="AD921" s="169"/>
      <c r="AE921" s="169"/>
      <c r="AF921" s="169"/>
      <c r="AG921" s="169"/>
      <c r="AH921" s="169"/>
      <c r="AI921" s="169"/>
      <c r="AJ921" s="331" t="s">
        <v>400</v>
      </c>
      <c r="AK921" s="122"/>
      <c r="AL921" s="122"/>
      <c r="AM921" s="122"/>
      <c r="AN921" s="122"/>
      <c r="AO921" s="122"/>
      <c r="AP921" s="122"/>
      <c r="AQ921" s="1"/>
      <c r="AR921" s="1"/>
      <c r="AS921" s="1"/>
      <c r="AT921" s="1"/>
      <c r="AU921" s="1"/>
      <c r="AV921" s="1"/>
      <c r="AW921" s="1"/>
      <c r="AX921" s="1"/>
      <c r="AY921" s="1"/>
      <c r="AZ921" s="1"/>
      <c r="BA921" s="1"/>
      <c r="BB921" s="1"/>
      <c r="BC921" s="1"/>
      <c r="BD921" s="1"/>
      <c r="BE921" s="1"/>
      <c r="BF921" s="1"/>
      <c r="BG921" s="1"/>
      <c r="BH921" s="1"/>
      <c r="BI921" s="1"/>
    </row>
    <row r="922" spans="5:91" ht="41.1" customHeight="1" x14ac:dyDescent="0.25">
      <c r="AT922" s="246" t="s">
        <v>404</v>
      </c>
      <c r="AU922" s="246"/>
      <c r="AV922" s="246"/>
      <c r="AW922" s="246"/>
      <c r="AZ922" s="29"/>
      <c r="BA922" s="32"/>
      <c r="BB922" s="32"/>
      <c r="BC922" s="32"/>
      <c r="BD922" s="32"/>
      <c r="BE922" s="32"/>
      <c r="BF922" s="32"/>
      <c r="BG922" s="32"/>
      <c r="BH922" s="32"/>
      <c r="BI922" s="32"/>
    </row>
    <row r="923" spans="5:91" ht="69.95" customHeight="1" x14ac:dyDescent="0.25">
      <c r="E923" s="332" t="s">
        <v>405</v>
      </c>
      <c r="F923" s="332"/>
      <c r="G923" s="332"/>
      <c r="H923" s="332"/>
      <c r="I923" s="332"/>
      <c r="J923" s="332"/>
      <c r="K923" s="332"/>
      <c r="L923" s="332"/>
      <c r="M923" s="332"/>
      <c r="N923" s="332"/>
      <c r="O923" s="332"/>
      <c r="P923" s="332"/>
      <c r="Q923" s="332"/>
      <c r="R923" s="332"/>
      <c r="S923" s="332"/>
      <c r="T923" s="332"/>
      <c r="U923" s="332"/>
      <c r="V923" s="332"/>
      <c r="W923" s="332"/>
      <c r="X923" s="332"/>
      <c r="Y923" s="332"/>
      <c r="Z923" s="332"/>
      <c r="AA923" s="332"/>
      <c r="AB923" s="332"/>
      <c r="AC923" s="332"/>
      <c r="AD923" s="332"/>
      <c r="AE923" s="332"/>
      <c r="AF923" s="332"/>
      <c r="AG923" s="332"/>
      <c r="AH923" s="332"/>
      <c r="AI923" s="332"/>
      <c r="AJ923" s="332"/>
      <c r="AK923" s="332"/>
      <c r="AL923" s="332"/>
      <c r="AM923" s="332"/>
      <c r="AN923" s="332"/>
      <c r="AO923" s="332"/>
      <c r="AP923" s="332"/>
      <c r="AT923" s="122"/>
      <c r="AU923" s="122"/>
      <c r="AV923" s="122"/>
      <c r="AW923" s="122"/>
      <c r="AZ923" s="29"/>
      <c r="BA923" s="32"/>
      <c r="BB923" s="21" t="s">
        <v>403</v>
      </c>
      <c r="BC923" s="21"/>
      <c r="BD923" s="21" t="str">
        <f>BB923&amp;" "&amp;B32&amp;"."</f>
        <v xml:space="preserve">           Ми, що підписалися нижче, запевняємо, що фотознімки зазначені у колонці «№ (ім’я) файлу(ів) з фотознімком(ами)»  знаходяться  на електронному носії, наданому Фонду разом з Заявкою №1, через банк-партнер, зроблені на будинку Бенефіціара та відповідають фактичному стану будинку Бенефіціара ОСББ "______________", ____________________________.</v>
      </c>
      <c r="BE923" s="21"/>
      <c r="BF923" s="21"/>
      <c r="BG923" s="21"/>
      <c r="BH923" s="21"/>
      <c r="BI923" s="21"/>
      <c r="BJ923" s="21"/>
      <c r="BK923" s="21"/>
      <c r="BL923" s="21"/>
      <c r="BM923" s="21"/>
      <c r="BN923" s="21"/>
      <c r="BO923" s="21"/>
      <c r="BP923" s="21"/>
      <c r="BQ923" s="21"/>
      <c r="BR923" s="21"/>
      <c r="BS923" s="21"/>
      <c r="BT923" s="21"/>
      <c r="BU923" s="21"/>
      <c r="BV923" s="21"/>
      <c r="BW923" s="21"/>
      <c r="BX923" s="21"/>
      <c r="BY923" s="21"/>
      <c r="BZ923" s="21"/>
      <c r="CA923" s="21"/>
      <c r="CB923" s="21"/>
      <c r="CC923" s="21"/>
      <c r="CD923" s="21"/>
      <c r="CE923" s="21"/>
      <c r="CF923" s="21"/>
      <c r="CG923" s="21"/>
      <c r="CH923" s="21"/>
      <c r="CI923" s="21"/>
      <c r="CJ923" s="21"/>
      <c r="CK923" s="21"/>
      <c r="CL923" s="21"/>
      <c r="CM923" s="21"/>
    </row>
    <row r="924" spans="5:91" ht="14.1" customHeight="1" x14ac:dyDescent="0.25">
      <c r="E924" s="35"/>
      <c r="F924" s="35"/>
      <c r="G924" s="35"/>
      <c r="H924" s="35"/>
      <c r="I924" s="35"/>
      <c r="J924" s="35"/>
      <c r="K924" s="35"/>
      <c r="L924" s="35"/>
      <c r="M924" s="35"/>
      <c r="N924" s="35"/>
      <c r="O924" s="35"/>
      <c r="P924" s="35"/>
      <c r="Q924" s="35"/>
      <c r="R924" s="35"/>
      <c r="S924" s="35"/>
      <c r="T924" s="35"/>
      <c r="U924" s="35"/>
      <c r="V924" s="35"/>
      <c r="W924" s="35"/>
      <c r="X924" s="35"/>
      <c r="Y924" s="35"/>
      <c r="Z924" s="35"/>
      <c r="AA924" s="35"/>
      <c r="AB924" s="35"/>
      <c r="AC924" s="35"/>
      <c r="AD924" s="35"/>
      <c r="AE924" s="35"/>
      <c r="AF924" s="35"/>
      <c r="AG924" s="35"/>
      <c r="AH924" s="35"/>
      <c r="AI924" s="35"/>
      <c r="AJ924" s="35"/>
      <c r="AK924" s="35"/>
      <c r="AL924" s="35"/>
      <c r="AM924" s="35"/>
      <c r="AN924" s="35"/>
      <c r="AO924" s="35"/>
      <c r="AP924" s="35"/>
      <c r="AZ924" s="29"/>
      <c r="BA924" s="32"/>
      <c r="BB924" s="21" t="str">
        <f>"           Ми, що підписалися нижче, запевняємо, що фотознімки зазначені у колонці «№ (ім’я) файлу(ів) з фотознімком(ами)» знаходяться за посиланням "&amp;AT923&amp;", зроблені на будинку Бенефіціара та відповідають фактичному стану будинку Бенефіціара "</f>
        <v xml:space="preserve">           Ми, що підписалися нижче, запевняємо, що фотознімки зазначені у колонці «№ (ім’я) файлу(ів) з фотознімком(ами)» знаходяться за посиланням , зроблені на будинку Бенефіціара та відповідають фактичному стану будинку Бенефіціара </v>
      </c>
      <c r="BC924" s="21"/>
      <c r="BD924" s="21" t="str">
        <f>BB924&amp;" "&amp;B32&amp;"."</f>
        <v xml:space="preserve">           Ми, що підписалися нижче, запевняємо, що фотознімки зазначені у колонці «№ (ім’я) файлу(ів) з фотознімком(ами)» знаходяться за посиланням , зроблені на будинку Бенефіціара та відповідають фактичному стану будинку Бенефіціара  ОСББ "______________", ____________________________.</v>
      </c>
      <c r="BE924" s="21"/>
      <c r="BF924" s="21"/>
      <c r="BG924" s="21"/>
      <c r="BH924" s="21"/>
      <c r="BI924" s="21"/>
      <c r="BJ924" s="21"/>
      <c r="BK924" s="21"/>
      <c r="BL924" s="21"/>
      <c r="BM924" s="21"/>
      <c r="BN924" s="21"/>
      <c r="BO924" s="21"/>
      <c r="BP924" s="21"/>
      <c r="BQ924" s="21"/>
      <c r="BR924" s="21"/>
      <c r="BS924" s="21"/>
      <c r="BT924" s="21"/>
      <c r="BU924" s="21"/>
      <c r="BV924" s="21"/>
      <c r="BW924" s="21"/>
      <c r="BX924" s="21"/>
      <c r="BY924" s="21"/>
      <c r="BZ924" s="21"/>
      <c r="CA924" s="21"/>
      <c r="CB924" s="21"/>
      <c r="CC924" s="21"/>
      <c r="CD924" s="21"/>
      <c r="CE924" s="21"/>
      <c r="CF924" s="21"/>
      <c r="CG924" s="21"/>
      <c r="CH924" s="21"/>
      <c r="CI924" s="21"/>
      <c r="CJ924" s="21"/>
      <c r="CK924" s="21"/>
      <c r="CL924" s="21"/>
      <c r="CM924" s="21"/>
    </row>
    <row r="925" spans="5:91" ht="14.1" customHeight="1" x14ac:dyDescent="0.25">
      <c r="E925" s="265" t="s">
        <v>350</v>
      </c>
      <c r="F925" s="265"/>
      <c r="G925" s="265"/>
      <c r="H925" s="265"/>
      <c r="I925" s="265"/>
      <c r="J925" s="265"/>
      <c r="K925" s="265"/>
      <c r="L925" s="265"/>
      <c r="M925" s="265"/>
      <c r="N925" s="265"/>
      <c r="O925" s="265"/>
      <c r="P925" s="265"/>
      <c r="Q925" s="265"/>
      <c r="R925" s="265"/>
      <c r="S925" s="265"/>
      <c r="T925" s="265"/>
      <c r="U925" s="265"/>
      <c r="V925" s="265"/>
      <c r="W925" s="265"/>
      <c r="X925" s="265"/>
      <c r="Y925" s="265"/>
      <c r="Z925" s="265"/>
      <c r="AA925" s="265"/>
      <c r="AB925" s="265"/>
      <c r="AC925" s="265"/>
      <c r="AD925" s="265"/>
      <c r="AE925" s="265"/>
      <c r="AF925" s="265"/>
      <c r="AG925" s="265"/>
      <c r="AH925" s="265"/>
      <c r="AI925" s="265"/>
      <c r="AJ925" s="265"/>
      <c r="AK925" s="265"/>
      <c r="AL925" s="265"/>
      <c r="AM925" s="265"/>
      <c r="AN925" s="265"/>
      <c r="AO925" s="265"/>
      <c r="AP925" s="265"/>
      <c r="AZ925" s="29"/>
      <c r="BA925" s="32"/>
      <c r="BB925" s="21" t="s">
        <v>406</v>
      </c>
      <c r="BC925" s="21"/>
      <c r="BD925" s="21" t="str">
        <f>BB925&amp;" "&amp;B32&amp;"."</f>
        <v xml:space="preserve">           Ми, що підписалися нижче, запевняємо, що фотознімки зазначені у колонці «№ (ім’я) файлу(ів) з фотознімком(ами)» завантажені через Веб-портал електронних послуг, зроблені на будинку Бенефіціара та відповідають фактичному стану будинку Бенефіціара  ОСББ "______________", ____________________________.</v>
      </c>
      <c r="BE925" s="21"/>
      <c r="BF925" s="21"/>
      <c r="BG925" s="21"/>
      <c r="BH925" s="21"/>
      <c r="BI925" s="21"/>
      <c r="BJ925" s="21"/>
      <c r="BK925" s="21"/>
      <c r="BL925" s="21"/>
      <c r="BM925" s="21"/>
      <c r="BN925" s="21"/>
      <c r="BO925" s="21"/>
      <c r="BP925" s="21"/>
      <c r="BQ925" s="21"/>
      <c r="BR925" s="21"/>
      <c r="BS925" s="21"/>
      <c r="BT925" s="21"/>
      <c r="BU925" s="21"/>
      <c r="BV925" s="21"/>
      <c r="BW925" s="21"/>
      <c r="BX925" s="21"/>
      <c r="BY925" s="21"/>
      <c r="BZ925" s="21"/>
      <c r="CA925" s="21"/>
      <c r="CB925" s="21"/>
      <c r="CC925" s="21"/>
      <c r="CD925" s="21"/>
      <c r="CE925" s="21"/>
      <c r="CF925" s="21"/>
      <c r="CG925" s="21"/>
      <c r="CH925" s="21"/>
      <c r="CI925" s="21"/>
      <c r="CJ925" s="21"/>
      <c r="CK925" s="21"/>
      <c r="CL925" s="21"/>
      <c r="CM925" s="21"/>
    </row>
    <row r="926" spans="5:91" ht="14.1" customHeight="1" x14ac:dyDescent="0.25">
      <c r="E926" s="72"/>
      <c r="F926" s="72"/>
      <c r="G926" s="72"/>
      <c r="H926" s="72"/>
      <c r="I926" s="72"/>
      <c r="J926" s="72"/>
      <c r="K926" s="72"/>
      <c r="L926" s="72"/>
      <c r="M926" s="72"/>
      <c r="N926" s="72"/>
      <c r="O926" s="72"/>
      <c r="P926" s="72"/>
      <c r="Q926" s="72"/>
      <c r="R926" s="72"/>
      <c r="S926" s="72"/>
      <c r="T926" s="72"/>
      <c r="U926" s="72"/>
      <c r="V926" s="72"/>
      <c r="W926" s="72"/>
      <c r="X926" s="72"/>
      <c r="Y926" s="72"/>
      <c r="Z926" s="72"/>
      <c r="AA926" s="72"/>
      <c r="AB926" s="72"/>
      <c r="AC926" s="72"/>
      <c r="AD926" s="72"/>
      <c r="AE926" s="72"/>
      <c r="AF926" s="37"/>
      <c r="AG926" s="73"/>
      <c r="AH926" s="73"/>
      <c r="AI926" s="73"/>
      <c r="AJ926" s="73"/>
      <c r="AK926" s="73"/>
      <c r="AL926" s="73"/>
      <c r="AM926" s="73"/>
      <c r="AN926" s="36"/>
      <c r="AO926" s="36"/>
      <c r="AP926" s="36"/>
      <c r="AZ926" s="29"/>
      <c r="BA926" s="32"/>
      <c r="BB926" s="32"/>
      <c r="BC926" s="32"/>
      <c r="BD926" s="32"/>
      <c r="BE926" s="32"/>
      <c r="BF926" s="32"/>
      <c r="BG926" s="32"/>
      <c r="BH926" s="32"/>
      <c r="BI926" s="32"/>
    </row>
    <row r="927" spans="5:91" ht="14.1" customHeight="1" x14ac:dyDescent="0.25">
      <c r="E927" s="85" t="s">
        <v>351</v>
      </c>
      <c r="F927" s="85"/>
      <c r="G927" s="85"/>
      <c r="H927" s="85"/>
      <c r="I927" s="85"/>
      <c r="J927" s="85"/>
      <c r="K927" s="85"/>
      <c r="L927" s="85"/>
      <c r="M927" s="85"/>
      <c r="N927" s="85"/>
      <c r="O927" s="85"/>
      <c r="P927" s="85"/>
      <c r="Q927" s="85"/>
      <c r="R927" s="85"/>
      <c r="S927" s="85"/>
      <c r="T927" s="85"/>
      <c r="U927" s="85"/>
      <c r="V927" s="85"/>
      <c r="W927" s="85"/>
      <c r="X927" s="85"/>
      <c r="Y927" s="85"/>
      <c r="Z927" s="85"/>
      <c r="AA927" s="85"/>
      <c r="AB927" s="85"/>
      <c r="AC927" s="85"/>
      <c r="AD927" s="85"/>
      <c r="AE927" s="85"/>
      <c r="AF927" s="36"/>
      <c r="AG927" s="87" t="s">
        <v>303</v>
      </c>
      <c r="AH927" s="87"/>
      <c r="AI927" s="87"/>
      <c r="AJ927" s="87"/>
      <c r="AK927" s="87"/>
      <c r="AL927" s="87"/>
      <c r="AM927" s="87"/>
      <c r="AN927" s="36"/>
      <c r="AO927" s="36"/>
      <c r="AP927" s="36"/>
      <c r="AZ927" s="29"/>
      <c r="BA927" s="32"/>
      <c r="BB927" s="32"/>
      <c r="BC927" s="32"/>
      <c r="BD927" s="32"/>
      <c r="BE927" s="32"/>
      <c r="BF927" s="32"/>
      <c r="BG927" s="32"/>
      <c r="BH927" s="32"/>
      <c r="BI927" s="32"/>
    </row>
    <row r="928" spans="5:91" ht="14.1" customHeight="1" x14ac:dyDescent="0.25">
      <c r="E928" s="86"/>
      <c r="F928" s="86"/>
      <c r="G928" s="86"/>
      <c r="H928" s="86"/>
      <c r="I928" s="86"/>
      <c r="J928" s="86"/>
      <c r="K928" s="86"/>
      <c r="L928" s="86"/>
      <c r="M928" s="86"/>
      <c r="N928" s="86"/>
      <c r="O928" s="86"/>
      <c r="P928" s="86"/>
      <c r="Q928" s="86"/>
      <c r="R928" s="86"/>
      <c r="S928" s="86"/>
      <c r="T928" s="86"/>
      <c r="U928" s="86"/>
      <c r="V928" s="86"/>
      <c r="W928" s="86"/>
      <c r="X928" s="86"/>
      <c r="Y928" s="86"/>
      <c r="Z928" s="86"/>
      <c r="AA928" s="86"/>
      <c r="AB928" s="86"/>
      <c r="AC928" s="86"/>
      <c r="AD928" s="86"/>
      <c r="AE928" s="86"/>
      <c r="AF928" s="36"/>
      <c r="AG928" s="36"/>
      <c r="AH928" s="36"/>
      <c r="AI928" s="36"/>
      <c r="AJ928" s="36"/>
      <c r="AK928" s="36"/>
      <c r="AL928" s="36"/>
      <c r="AM928" s="36"/>
      <c r="AN928" s="36"/>
      <c r="AO928" s="36"/>
      <c r="AP928" s="36"/>
      <c r="AZ928" s="29"/>
      <c r="BA928" s="32"/>
      <c r="BB928" s="32"/>
      <c r="BC928" s="32"/>
      <c r="BD928" s="32"/>
      <c r="BE928" s="32"/>
      <c r="BF928" s="32"/>
      <c r="BG928" s="32"/>
      <c r="BH928" s="32"/>
      <c r="BI928" s="32"/>
    </row>
    <row r="929" spans="5:61" ht="14.1" customHeight="1" x14ac:dyDescent="0.25">
      <c r="E929" s="36"/>
      <c r="F929" s="36"/>
      <c r="G929" s="36"/>
      <c r="H929" s="36"/>
      <c r="I929" s="36"/>
      <c r="J929" s="36"/>
      <c r="K929" s="36"/>
      <c r="L929" s="36"/>
      <c r="M929" s="36"/>
      <c r="N929" s="36"/>
      <c r="O929" s="36"/>
      <c r="P929" s="36"/>
      <c r="Q929" s="36"/>
      <c r="R929" s="36"/>
      <c r="S929" s="36"/>
      <c r="T929" s="36"/>
      <c r="U929" s="36"/>
      <c r="V929" s="36"/>
      <c r="W929" s="36"/>
      <c r="X929" s="36"/>
      <c r="Y929" s="36"/>
      <c r="Z929" s="36"/>
      <c r="AA929" s="36"/>
      <c r="AB929" s="36"/>
      <c r="AC929" s="36"/>
      <c r="AD929" s="36"/>
      <c r="AE929" s="36"/>
      <c r="AF929" s="36"/>
      <c r="AG929" s="36"/>
      <c r="AH929" s="36"/>
      <c r="AI929" s="36"/>
      <c r="AJ929" s="36"/>
      <c r="AK929" s="36"/>
      <c r="AL929" s="36"/>
      <c r="AM929" s="36"/>
      <c r="AN929" s="36"/>
      <c r="AO929" s="36"/>
      <c r="AP929" s="36"/>
      <c r="AZ929" s="29"/>
      <c r="BA929" s="32"/>
      <c r="BB929" s="32"/>
      <c r="BC929" s="32"/>
      <c r="BD929" s="32"/>
      <c r="BE929" s="32"/>
      <c r="BF929" s="32"/>
      <c r="BG929" s="32"/>
      <c r="BH929" s="32"/>
      <c r="BI929" s="32"/>
    </row>
    <row r="930" spans="5:61" ht="14.1" customHeight="1" x14ac:dyDescent="0.25">
      <c r="E930" s="36"/>
      <c r="F930" s="36"/>
      <c r="G930" s="36"/>
      <c r="H930" s="36"/>
      <c r="I930" s="36"/>
      <c r="J930" s="36"/>
      <c r="K930" s="36"/>
      <c r="L930" s="36"/>
      <c r="M930" s="36"/>
      <c r="N930" s="36"/>
      <c r="O930" s="36"/>
      <c r="P930" s="36"/>
      <c r="Q930" s="36"/>
      <c r="R930" s="36"/>
      <c r="S930" s="36"/>
      <c r="T930" s="36"/>
      <c r="U930" s="36"/>
      <c r="V930" s="36"/>
      <c r="W930" s="36"/>
      <c r="X930" s="36"/>
      <c r="Y930" s="36"/>
      <c r="Z930" s="36"/>
      <c r="AA930" s="36"/>
      <c r="AB930" s="36"/>
      <c r="AC930" s="36"/>
      <c r="AD930" s="36"/>
      <c r="AE930" s="36"/>
      <c r="AF930" s="36"/>
      <c r="AG930" s="36"/>
      <c r="AH930" s="36"/>
      <c r="AI930" s="36"/>
      <c r="AJ930" s="36"/>
      <c r="AK930" s="36"/>
      <c r="AL930" s="36"/>
      <c r="AM930" s="36"/>
      <c r="AN930" s="36"/>
      <c r="AO930" s="36"/>
      <c r="AP930" s="36"/>
      <c r="AZ930" s="29"/>
      <c r="BA930" s="32"/>
      <c r="BB930" s="32"/>
      <c r="BC930" s="32"/>
      <c r="BD930" s="32"/>
      <c r="BE930" s="32"/>
      <c r="BF930" s="32"/>
      <c r="BG930" s="32"/>
      <c r="BH930" s="32"/>
      <c r="BI930" s="32"/>
    </row>
    <row r="931" spans="5:61" ht="14.1" customHeight="1" x14ac:dyDescent="0.25">
      <c r="E931" s="112" t="s">
        <v>339</v>
      </c>
      <c r="F931" s="112"/>
      <c r="G931" s="112"/>
      <c r="H931" s="112"/>
      <c r="I931" s="112"/>
      <c r="J931" s="112"/>
      <c r="K931" s="112"/>
      <c r="L931" s="112"/>
      <c r="M931" s="112"/>
      <c r="N931" s="112"/>
      <c r="O931" s="112"/>
      <c r="P931" s="112"/>
      <c r="Q931" s="112"/>
      <c r="R931" s="112"/>
      <c r="S931" s="112"/>
      <c r="T931" s="112"/>
      <c r="U931" s="112"/>
      <c r="V931" s="112"/>
      <c r="W931" s="112"/>
      <c r="X931" s="112"/>
      <c r="Y931" s="112"/>
      <c r="Z931" s="112"/>
      <c r="AA931" s="112"/>
      <c r="AB931" s="112"/>
      <c r="AC931" s="112"/>
      <c r="AD931" s="112"/>
      <c r="AE931" s="112"/>
      <c r="AF931" s="112"/>
      <c r="AG931" s="112"/>
      <c r="AH931" s="112"/>
      <c r="AI931" s="112"/>
      <c r="AJ931" s="112"/>
      <c r="AK931" s="112"/>
      <c r="AL931" s="112"/>
      <c r="AM931" s="112"/>
      <c r="AN931" s="36"/>
      <c r="AO931" s="36"/>
      <c r="AP931" s="36"/>
      <c r="AZ931" s="29"/>
      <c r="BA931" s="32"/>
      <c r="BB931" s="32"/>
      <c r="BC931" s="32"/>
      <c r="BD931" s="32"/>
      <c r="BE931" s="32"/>
      <c r="BF931" s="32"/>
      <c r="BG931" s="32"/>
      <c r="BH931" s="32"/>
      <c r="BI931" s="32"/>
    </row>
    <row r="932" spans="5:61" ht="14.1" customHeight="1" x14ac:dyDescent="0.25">
      <c r="E932" s="72"/>
      <c r="F932" s="72"/>
      <c r="G932" s="72"/>
      <c r="H932" s="72"/>
      <c r="I932" s="72"/>
      <c r="J932" s="72"/>
      <c r="K932" s="72"/>
      <c r="L932" s="72"/>
      <c r="M932" s="72"/>
      <c r="N932" s="72"/>
      <c r="O932" s="72"/>
      <c r="P932" s="72"/>
      <c r="Q932" s="72"/>
      <c r="R932" s="72"/>
      <c r="S932" s="72"/>
      <c r="T932" s="72"/>
      <c r="U932" s="72"/>
      <c r="V932" s="72"/>
      <c r="W932" s="72"/>
      <c r="X932" s="72"/>
      <c r="Y932" s="72"/>
      <c r="Z932" s="72"/>
      <c r="AA932" s="72"/>
      <c r="AB932" s="72"/>
      <c r="AC932" s="72"/>
      <c r="AD932" s="72"/>
      <c r="AE932" s="72"/>
      <c r="AF932" s="37"/>
      <c r="AG932" s="73"/>
      <c r="AH932" s="73"/>
      <c r="AI932" s="73"/>
      <c r="AJ932" s="73"/>
      <c r="AK932" s="73"/>
      <c r="AL932" s="73"/>
      <c r="AM932" s="73"/>
      <c r="AN932" s="37"/>
      <c r="AO932" s="36"/>
      <c r="AP932" s="36"/>
      <c r="AZ932" s="29"/>
      <c r="BA932" s="32"/>
      <c r="BB932" s="32"/>
      <c r="BC932" s="32"/>
      <c r="BD932" s="32"/>
      <c r="BE932" s="32"/>
      <c r="BF932" s="32"/>
      <c r="BG932" s="32"/>
      <c r="BH932" s="32"/>
      <c r="BI932" s="32"/>
    </row>
    <row r="933" spans="5:61" ht="14.1" customHeight="1" x14ac:dyDescent="0.25">
      <c r="E933" s="85" t="s">
        <v>337</v>
      </c>
      <c r="F933" s="85"/>
      <c r="G933" s="85"/>
      <c r="H933" s="85"/>
      <c r="I933" s="85"/>
      <c r="J933" s="85"/>
      <c r="K933" s="85"/>
      <c r="L933" s="85"/>
      <c r="M933" s="85"/>
      <c r="N933" s="85"/>
      <c r="O933" s="85"/>
      <c r="P933" s="85"/>
      <c r="Q933" s="85"/>
      <c r="R933" s="85"/>
      <c r="S933" s="85"/>
      <c r="T933" s="85"/>
      <c r="U933" s="85"/>
      <c r="V933" s="85"/>
      <c r="W933" s="85"/>
      <c r="X933" s="85"/>
      <c r="Y933" s="85"/>
      <c r="Z933" s="85"/>
      <c r="AA933" s="85"/>
      <c r="AB933" s="85"/>
      <c r="AC933" s="85"/>
      <c r="AD933" s="85"/>
      <c r="AE933" s="85"/>
      <c r="AF933" s="36"/>
      <c r="AG933" s="87" t="s">
        <v>303</v>
      </c>
      <c r="AH933" s="87"/>
      <c r="AI933" s="87"/>
      <c r="AJ933" s="87"/>
      <c r="AK933" s="87"/>
      <c r="AL933" s="87"/>
      <c r="AM933" s="87"/>
      <c r="AN933" s="36"/>
      <c r="AO933" s="36"/>
      <c r="AP933" s="36"/>
      <c r="AZ933" s="29"/>
      <c r="BA933" s="32"/>
      <c r="BB933" s="32"/>
      <c r="BC933" s="32"/>
      <c r="BD933" s="32"/>
      <c r="BE933" s="32"/>
      <c r="BF933" s="32"/>
      <c r="BG933" s="32"/>
      <c r="BH933" s="32"/>
      <c r="BI933" s="32"/>
    </row>
    <row r="934" spans="5:61" ht="14.1" customHeight="1" x14ac:dyDescent="0.25">
      <c r="E934" s="86"/>
      <c r="F934" s="86"/>
      <c r="G934" s="86"/>
      <c r="H934" s="86"/>
      <c r="I934" s="86"/>
      <c r="J934" s="86"/>
      <c r="K934" s="86"/>
      <c r="L934" s="86"/>
      <c r="M934" s="86"/>
      <c r="N934" s="86"/>
      <c r="O934" s="86"/>
      <c r="P934" s="86"/>
      <c r="Q934" s="86"/>
      <c r="R934" s="86"/>
      <c r="S934" s="86"/>
      <c r="T934" s="86"/>
      <c r="U934" s="86"/>
      <c r="V934" s="86"/>
      <c r="W934" s="86"/>
      <c r="X934" s="86"/>
      <c r="Y934" s="86"/>
      <c r="Z934" s="86"/>
      <c r="AA934" s="86"/>
      <c r="AB934" s="86"/>
      <c r="AC934" s="86"/>
      <c r="AD934" s="86"/>
      <c r="AE934" s="86"/>
      <c r="AF934" s="36"/>
      <c r="AG934" s="36"/>
      <c r="AH934" s="36"/>
      <c r="AI934" s="36"/>
      <c r="AJ934" s="36"/>
      <c r="AK934" s="36"/>
      <c r="AL934" s="36"/>
      <c r="AM934" s="36"/>
      <c r="AN934" s="36"/>
      <c r="AO934" s="36"/>
      <c r="AP934" s="36"/>
      <c r="AZ934" s="29"/>
      <c r="BA934" s="32"/>
      <c r="BB934" s="32"/>
      <c r="BC934" s="32"/>
      <c r="BD934" s="32"/>
      <c r="BE934" s="32"/>
      <c r="BF934" s="32"/>
      <c r="BG934" s="32"/>
      <c r="BH934" s="32"/>
      <c r="BI934" s="32"/>
    </row>
    <row r="935" spans="5:61" ht="14.1" customHeight="1" x14ac:dyDescent="0.25">
      <c r="AZ935" s="29"/>
      <c r="BA935" s="32"/>
      <c r="BB935" s="32"/>
      <c r="BC935" s="32"/>
      <c r="BD935" s="32"/>
      <c r="BE935" s="32"/>
      <c r="BF935" s="32"/>
      <c r="BG935" s="32"/>
      <c r="BH935" s="32"/>
      <c r="BI935" s="32"/>
    </row>
    <row r="936" spans="5:61" ht="14.1" customHeight="1" x14ac:dyDescent="0.25">
      <c r="AZ936" s="29"/>
      <c r="BA936" s="32"/>
      <c r="BB936" s="32"/>
      <c r="BC936" s="32"/>
      <c r="BD936" s="32"/>
      <c r="BE936" s="32"/>
      <c r="BF936" s="32"/>
      <c r="BG936" s="32"/>
      <c r="BH936" s="32"/>
      <c r="BI936" s="32"/>
    </row>
    <row r="937" spans="5:61" ht="14.1" customHeight="1" x14ac:dyDescent="0.25">
      <c r="AZ937" s="29"/>
      <c r="BA937" s="32"/>
      <c r="BB937" s="32"/>
      <c r="BC937" s="32"/>
      <c r="BD937" s="32"/>
      <c r="BE937" s="32"/>
      <c r="BF937" s="32"/>
      <c r="BG937" s="32"/>
      <c r="BH937" s="32"/>
      <c r="BI937" s="32"/>
    </row>
    <row r="938" spans="5:61" ht="14.1" customHeight="1" x14ac:dyDescent="0.25">
      <c r="AZ938" s="29"/>
      <c r="BA938" s="32"/>
      <c r="BB938" s="32"/>
      <c r="BC938" s="32"/>
      <c r="BD938" s="32"/>
      <c r="BE938" s="32"/>
      <c r="BF938" s="32"/>
      <c r="BG938" s="32"/>
      <c r="BH938" s="32"/>
      <c r="BI938" s="32"/>
    </row>
    <row r="939" spans="5:61" ht="14.1" customHeight="1" x14ac:dyDescent="0.25">
      <c r="AZ939" s="29"/>
      <c r="BA939" s="32"/>
      <c r="BB939" s="32"/>
      <c r="BC939" s="32"/>
      <c r="BD939" s="32"/>
      <c r="BE939" s="32"/>
      <c r="BF939" s="32"/>
      <c r="BG939" s="32"/>
      <c r="BH939" s="32"/>
      <c r="BI939" s="32"/>
    </row>
    <row r="940" spans="5:61" ht="14.1" customHeight="1" x14ac:dyDescent="0.25">
      <c r="AZ940" s="29"/>
      <c r="BA940" s="32"/>
      <c r="BB940" s="32"/>
      <c r="BC940" s="32"/>
      <c r="BD940" s="32"/>
      <c r="BE940" s="32"/>
      <c r="BF940" s="32"/>
      <c r="BG940" s="32"/>
      <c r="BH940" s="32"/>
      <c r="BI940" s="32"/>
    </row>
    <row r="941" spans="5:61" ht="14.1" customHeight="1" x14ac:dyDescent="0.25">
      <c r="AZ941" s="29"/>
      <c r="BA941" s="32"/>
      <c r="BB941" s="32"/>
      <c r="BC941" s="32"/>
      <c r="BD941" s="32"/>
      <c r="BE941" s="32"/>
      <c r="BF941" s="32"/>
      <c r="BG941" s="32"/>
      <c r="BH941" s="32"/>
      <c r="BI941" s="32"/>
    </row>
    <row r="942" spans="5:61" ht="14.1" customHeight="1" x14ac:dyDescent="0.25">
      <c r="AZ942" s="29"/>
      <c r="BA942" s="32"/>
      <c r="BB942" s="32"/>
      <c r="BC942" s="32"/>
      <c r="BD942" s="32"/>
      <c r="BE942" s="32"/>
      <c r="BF942" s="32"/>
      <c r="BG942" s="32"/>
      <c r="BH942" s="32"/>
      <c r="BI942" s="32"/>
    </row>
    <row r="943" spans="5:61" ht="14.1" customHeight="1" x14ac:dyDescent="0.25">
      <c r="AZ943" s="29"/>
      <c r="BA943" s="32"/>
      <c r="BB943" s="32"/>
      <c r="BC943" s="32"/>
      <c r="BD943" s="32"/>
      <c r="BE943" s="32"/>
      <c r="BF943" s="32"/>
      <c r="BG943" s="32"/>
      <c r="BH943" s="32"/>
      <c r="BI943" s="32"/>
    </row>
    <row r="944" spans="5:61" ht="14.1" customHeight="1" x14ac:dyDescent="0.25">
      <c r="AZ944" s="29"/>
      <c r="BA944" s="32"/>
      <c r="BB944" s="32"/>
      <c r="BC944" s="32"/>
      <c r="BD944" s="32"/>
      <c r="BE944" s="32"/>
      <c r="BF944" s="32"/>
      <c r="BG944" s="32"/>
      <c r="BH944" s="32"/>
      <c r="BI944" s="32"/>
    </row>
    <row r="945" spans="52:61" ht="14.1" customHeight="1" x14ac:dyDescent="0.25">
      <c r="AZ945" s="29"/>
      <c r="BA945" s="32"/>
      <c r="BB945" s="32"/>
      <c r="BC945" s="32"/>
      <c r="BD945" s="32"/>
      <c r="BE945" s="32"/>
      <c r="BF945" s="32"/>
      <c r="BG945" s="32"/>
      <c r="BH945" s="32"/>
      <c r="BI945" s="32"/>
    </row>
    <row r="946" spans="52:61" ht="14.1" customHeight="1" x14ac:dyDescent="0.25">
      <c r="AZ946" s="29"/>
      <c r="BA946" s="32"/>
      <c r="BB946" s="32"/>
      <c r="BC946" s="32"/>
      <c r="BD946" s="32"/>
      <c r="BE946" s="32"/>
      <c r="BF946" s="32"/>
      <c r="BG946" s="32"/>
      <c r="BH946" s="32"/>
      <c r="BI946" s="32"/>
    </row>
    <row r="947" spans="52:61" ht="14.1" customHeight="1" x14ac:dyDescent="0.25">
      <c r="AZ947" s="29"/>
      <c r="BA947" s="32"/>
      <c r="BB947" s="32"/>
      <c r="BC947" s="32"/>
      <c r="BD947" s="32"/>
      <c r="BE947" s="32"/>
      <c r="BF947" s="32"/>
      <c r="BG947" s="32"/>
      <c r="BH947" s="32"/>
      <c r="BI947" s="32"/>
    </row>
    <row r="948" spans="52:61" ht="14.1" customHeight="1" x14ac:dyDescent="0.25">
      <c r="AZ948" s="29"/>
      <c r="BA948" s="32"/>
      <c r="BB948" s="32"/>
      <c r="BC948" s="32"/>
      <c r="BD948" s="32"/>
      <c r="BE948" s="32"/>
      <c r="BF948" s="32"/>
      <c r="BG948" s="32"/>
      <c r="BH948" s="32"/>
      <c r="BI948" s="32"/>
    </row>
    <row r="949" spans="52:61" ht="14.1" customHeight="1" x14ac:dyDescent="0.25">
      <c r="AZ949" s="29"/>
      <c r="BA949" s="32"/>
      <c r="BB949" s="32"/>
      <c r="BC949" s="32"/>
      <c r="BD949" s="32"/>
      <c r="BE949" s="32"/>
      <c r="BF949" s="32"/>
      <c r="BG949" s="32"/>
      <c r="BH949" s="32"/>
      <c r="BI949" s="32"/>
    </row>
    <row r="950" spans="52:61" ht="14.1" customHeight="1" x14ac:dyDescent="0.25">
      <c r="AZ950" s="29"/>
      <c r="BA950" s="32"/>
      <c r="BB950" s="32"/>
      <c r="BC950" s="32"/>
      <c r="BD950" s="32"/>
      <c r="BE950" s="32"/>
      <c r="BF950" s="32"/>
      <c r="BG950" s="32"/>
      <c r="BH950" s="32"/>
      <c r="BI950" s="32"/>
    </row>
    <row r="951" spans="52:61" ht="14.1" customHeight="1" x14ac:dyDescent="0.25">
      <c r="AZ951" s="29"/>
      <c r="BA951" s="32"/>
      <c r="BB951" s="32"/>
      <c r="BC951" s="32"/>
      <c r="BD951" s="32"/>
      <c r="BE951" s="32"/>
      <c r="BF951" s="32"/>
      <c r="BG951" s="32"/>
      <c r="BH951" s="32"/>
      <c r="BI951" s="32"/>
    </row>
    <row r="952" spans="52:61" ht="14.1" customHeight="1" x14ac:dyDescent="0.25">
      <c r="AZ952" s="29"/>
      <c r="BA952" s="32"/>
      <c r="BB952" s="32"/>
      <c r="BC952" s="32"/>
      <c r="BD952" s="32"/>
      <c r="BE952" s="32"/>
      <c r="BF952" s="32"/>
      <c r="BG952" s="32"/>
      <c r="BH952" s="32"/>
      <c r="BI952" s="32"/>
    </row>
    <row r="953" spans="52:61" ht="14.1" customHeight="1" x14ac:dyDescent="0.25">
      <c r="AZ953" s="29"/>
      <c r="BA953" s="32"/>
      <c r="BB953" s="32"/>
      <c r="BC953" s="32"/>
      <c r="BD953" s="32"/>
      <c r="BE953" s="32"/>
      <c r="BF953" s="32"/>
      <c r="BG953" s="32"/>
      <c r="BH953" s="32"/>
      <c r="BI953" s="32"/>
    </row>
    <row r="954" spans="52:61" ht="14.1" customHeight="1" x14ac:dyDescent="0.25">
      <c r="AZ954" s="29"/>
      <c r="BA954" s="32"/>
      <c r="BB954" s="32"/>
      <c r="BC954" s="32"/>
      <c r="BD954" s="32"/>
      <c r="BE954" s="32"/>
      <c r="BF954" s="32"/>
      <c r="BG954" s="32"/>
      <c r="BH954" s="32"/>
      <c r="BI954" s="32"/>
    </row>
    <row r="955" spans="52:61" ht="14.1" customHeight="1" x14ac:dyDescent="0.25">
      <c r="AZ955" s="29"/>
      <c r="BA955" s="32"/>
      <c r="BB955" s="32"/>
      <c r="BC955" s="32"/>
      <c r="BD955" s="32"/>
      <c r="BE955" s="32"/>
      <c r="BF955" s="32"/>
      <c r="BG955" s="32"/>
      <c r="BH955" s="32"/>
      <c r="BI955" s="32"/>
    </row>
    <row r="956" spans="52:61" ht="14.1" customHeight="1" x14ac:dyDescent="0.25">
      <c r="AZ956" s="29"/>
      <c r="BA956" s="32"/>
      <c r="BB956" s="32"/>
      <c r="BC956" s="32"/>
      <c r="BD956" s="32"/>
      <c r="BE956" s="32"/>
      <c r="BF956" s="32"/>
      <c r="BG956" s="32"/>
      <c r="BH956" s="32"/>
      <c r="BI956" s="32"/>
    </row>
    <row r="957" spans="52:61" ht="14.1" customHeight="1" x14ac:dyDescent="0.25">
      <c r="AZ957" s="29"/>
      <c r="BA957" s="32"/>
      <c r="BB957" s="32"/>
      <c r="BC957" s="32"/>
      <c r="BD957" s="32"/>
      <c r="BE957" s="32"/>
      <c r="BF957" s="32"/>
      <c r="BG957" s="32"/>
      <c r="BH957" s="32"/>
      <c r="BI957" s="32"/>
    </row>
    <row r="958" spans="52:61" ht="14.1" customHeight="1" x14ac:dyDescent="0.25">
      <c r="AZ958" s="29"/>
      <c r="BA958" s="32"/>
      <c r="BB958" s="32"/>
      <c r="BC958" s="32"/>
      <c r="BD958" s="32"/>
      <c r="BE958" s="32"/>
      <c r="BF958" s="32"/>
      <c r="BG958" s="32"/>
      <c r="BH958" s="32"/>
      <c r="BI958" s="32"/>
    </row>
    <row r="959" spans="52:61" ht="14.1" customHeight="1" x14ac:dyDescent="0.25">
      <c r="AZ959" s="29"/>
      <c r="BA959" s="32"/>
      <c r="BB959" s="32"/>
      <c r="BC959" s="32"/>
      <c r="BD959" s="32"/>
      <c r="BE959" s="32"/>
      <c r="BF959" s="32"/>
      <c r="BG959" s="32"/>
      <c r="BH959" s="32"/>
      <c r="BI959" s="32"/>
    </row>
    <row r="960" spans="52:61" ht="14.1" customHeight="1" x14ac:dyDescent="0.25">
      <c r="AZ960" s="29"/>
      <c r="BA960" s="32"/>
      <c r="BB960" s="32"/>
      <c r="BC960" s="32"/>
      <c r="BD960" s="32"/>
      <c r="BE960" s="32"/>
      <c r="BF960" s="32"/>
      <c r="BG960" s="32"/>
      <c r="BH960" s="32"/>
      <c r="BI960" s="32"/>
    </row>
    <row r="961" spans="52:61" ht="14.1" customHeight="1" x14ac:dyDescent="0.25">
      <c r="AZ961" s="29"/>
      <c r="BA961" s="32"/>
      <c r="BB961" s="32"/>
      <c r="BC961" s="32"/>
      <c r="BD961" s="32"/>
      <c r="BE961" s="32"/>
      <c r="BF961" s="32"/>
      <c r="BG961" s="32"/>
      <c r="BH961" s="32"/>
      <c r="BI961" s="32"/>
    </row>
    <row r="962" spans="52:61" ht="14.1" customHeight="1" x14ac:dyDescent="0.25">
      <c r="AZ962" s="29"/>
      <c r="BA962" s="32"/>
      <c r="BB962" s="32"/>
      <c r="BC962" s="32"/>
      <c r="BD962" s="32"/>
      <c r="BE962" s="32"/>
      <c r="BF962" s="32"/>
      <c r="BG962" s="32"/>
      <c r="BH962" s="32"/>
      <c r="BI962" s="32"/>
    </row>
    <row r="963" spans="52:61" ht="14.1" customHeight="1" x14ac:dyDescent="0.25">
      <c r="AZ963" s="29"/>
      <c r="BA963" s="32"/>
      <c r="BB963" s="32"/>
      <c r="BC963" s="32"/>
      <c r="BD963" s="32"/>
      <c r="BE963" s="32"/>
      <c r="BF963" s="32"/>
      <c r="BG963" s="32"/>
      <c r="BH963" s="32"/>
      <c r="BI963" s="32"/>
    </row>
    <row r="964" spans="52:61" ht="14.1" customHeight="1" x14ac:dyDescent="0.25">
      <c r="AZ964" s="29"/>
      <c r="BA964" s="32"/>
      <c r="BB964" s="32"/>
      <c r="BC964" s="32"/>
      <c r="BD964" s="32"/>
      <c r="BE964" s="32"/>
      <c r="BF964" s="32"/>
      <c r="BG964" s="32"/>
      <c r="BH964" s="32"/>
      <c r="BI964" s="32"/>
    </row>
    <row r="965" spans="52:61" ht="14.1" customHeight="1" x14ac:dyDescent="0.25">
      <c r="AZ965" s="29"/>
      <c r="BA965" s="32"/>
      <c r="BB965" s="32"/>
      <c r="BC965" s="32"/>
      <c r="BD965" s="32"/>
      <c r="BE965" s="32"/>
      <c r="BF965" s="32"/>
      <c r="BG965" s="32"/>
      <c r="BH965" s="32"/>
      <c r="BI965" s="32"/>
    </row>
    <row r="966" spans="52:61" ht="14.1" customHeight="1" x14ac:dyDescent="0.25">
      <c r="AZ966" s="29"/>
      <c r="BA966" s="32"/>
      <c r="BB966" s="32"/>
      <c r="BC966" s="32"/>
      <c r="BD966" s="32"/>
      <c r="BE966" s="32"/>
      <c r="BF966" s="32"/>
      <c r="BG966" s="32"/>
      <c r="BH966" s="32"/>
      <c r="BI966" s="32"/>
    </row>
    <row r="967" spans="52:61" ht="14.1" customHeight="1" x14ac:dyDescent="0.25">
      <c r="AZ967" s="29"/>
      <c r="BA967" s="32"/>
      <c r="BB967" s="32"/>
      <c r="BC967" s="32"/>
      <c r="BD967" s="32"/>
      <c r="BE967" s="32"/>
      <c r="BF967" s="32"/>
      <c r="BG967" s="32"/>
      <c r="BH967" s="32"/>
      <c r="BI967" s="32"/>
    </row>
    <row r="968" spans="52:61" ht="14.1" customHeight="1" x14ac:dyDescent="0.25">
      <c r="AZ968" s="29"/>
      <c r="BA968" s="32"/>
      <c r="BB968" s="32"/>
      <c r="BC968" s="32"/>
      <c r="BD968" s="32"/>
      <c r="BE968" s="32"/>
      <c r="BF968" s="32"/>
      <c r="BG968" s="32"/>
      <c r="BH968" s="32"/>
      <c r="BI968" s="32"/>
    </row>
    <row r="969" spans="52:61" ht="14.1" customHeight="1" x14ac:dyDescent="0.25">
      <c r="AZ969" s="29"/>
      <c r="BA969" s="32"/>
      <c r="BB969" s="32"/>
      <c r="BC969" s="32"/>
      <c r="BD969" s="32"/>
      <c r="BE969" s="32"/>
      <c r="BF969" s="32"/>
      <c r="BG969" s="32"/>
      <c r="BH969" s="32"/>
      <c r="BI969" s="32"/>
    </row>
    <row r="970" spans="52:61" ht="14.1" customHeight="1" x14ac:dyDescent="0.25">
      <c r="AZ970" s="29"/>
      <c r="BA970" s="32"/>
      <c r="BB970" s="32"/>
      <c r="BC970" s="32"/>
      <c r="BD970" s="32"/>
      <c r="BE970" s="32"/>
      <c r="BF970" s="32"/>
      <c r="BG970" s="32"/>
      <c r="BH970" s="32"/>
      <c r="BI970" s="32"/>
    </row>
    <row r="971" spans="52:61" ht="14.1" customHeight="1" x14ac:dyDescent="0.25">
      <c r="AZ971" s="29"/>
      <c r="BA971" s="32"/>
      <c r="BB971" s="32"/>
      <c r="BC971" s="32"/>
      <c r="BD971" s="32"/>
      <c r="BE971" s="32"/>
      <c r="BF971" s="32"/>
      <c r="BG971" s="32"/>
      <c r="BH971" s="32"/>
      <c r="BI971" s="32"/>
    </row>
    <row r="972" spans="52:61" ht="14.1" customHeight="1" x14ac:dyDescent="0.25">
      <c r="AZ972" s="29"/>
      <c r="BA972" s="32"/>
      <c r="BB972" s="32"/>
      <c r="BC972" s="32"/>
      <c r="BD972" s="32"/>
      <c r="BE972" s="32"/>
      <c r="BF972" s="32"/>
      <c r="BG972" s="32"/>
      <c r="BH972" s="32"/>
      <c r="BI972" s="32"/>
    </row>
    <row r="973" spans="52:61" ht="14.1" customHeight="1" x14ac:dyDescent="0.25">
      <c r="AZ973" s="29"/>
      <c r="BA973" s="32"/>
      <c r="BB973" s="32"/>
      <c r="BC973" s="32"/>
      <c r="BD973" s="32"/>
      <c r="BE973" s="32"/>
      <c r="BF973" s="32"/>
      <c r="BG973" s="32"/>
      <c r="BH973" s="32"/>
      <c r="BI973" s="32"/>
    </row>
    <row r="974" spans="52:61" ht="14.1" customHeight="1" x14ac:dyDescent="0.25">
      <c r="AZ974" s="29"/>
      <c r="BA974" s="32"/>
      <c r="BB974" s="32"/>
      <c r="BC974" s="32"/>
      <c r="BD974" s="32"/>
      <c r="BE974" s="32"/>
      <c r="BF974" s="32"/>
      <c r="BG974" s="32"/>
      <c r="BH974" s="32"/>
      <c r="BI974" s="32"/>
    </row>
    <row r="975" spans="52:61" ht="14.1" customHeight="1" x14ac:dyDescent="0.25">
      <c r="AZ975" s="29"/>
      <c r="BA975" s="32"/>
      <c r="BB975" s="32"/>
      <c r="BC975" s="32"/>
      <c r="BD975" s="32"/>
      <c r="BE975" s="32"/>
      <c r="BF975" s="32"/>
      <c r="BG975" s="32"/>
      <c r="BH975" s="32"/>
      <c r="BI975" s="32"/>
    </row>
    <row r="976" spans="52:61" ht="14.1" customHeight="1" x14ac:dyDescent="0.25">
      <c r="AZ976" s="29"/>
      <c r="BA976" s="32"/>
      <c r="BB976" s="32"/>
      <c r="BC976" s="32"/>
      <c r="BD976" s="32"/>
      <c r="BE976" s="32"/>
      <c r="BF976" s="32"/>
      <c r="BG976" s="32"/>
      <c r="BH976" s="32"/>
      <c r="BI976" s="32"/>
    </row>
    <row r="977" spans="52:61" ht="14.1" customHeight="1" x14ac:dyDescent="0.25">
      <c r="AZ977" s="29"/>
      <c r="BA977" s="32"/>
      <c r="BB977" s="32"/>
      <c r="BC977" s="32"/>
      <c r="BD977" s="32"/>
      <c r="BE977" s="32"/>
      <c r="BF977" s="32"/>
      <c r="BG977" s="32"/>
      <c r="BH977" s="32"/>
      <c r="BI977" s="32"/>
    </row>
    <row r="978" spans="52:61" ht="14.1" customHeight="1" x14ac:dyDescent="0.25">
      <c r="AZ978" s="29"/>
      <c r="BA978" s="32"/>
      <c r="BB978" s="32"/>
      <c r="BC978" s="32"/>
      <c r="BD978" s="32"/>
      <c r="BE978" s="32"/>
      <c r="BF978" s="32"/>
      <c r="BG978" s="32"/>
      <c r="BH978" s="32"/>
      <c r="BI978" s="32"/>
    </row>
    <row r="979" spans="52:61" ht="14.1" customHeight="1" x14ac:dyDescent="0.25">
      <c r="AZ979" s="29"/>
      <c r="BA979" s="32"/>
      <c r="BB979" s="32"/>
      <c r="BC979" s="32"/>
      <c r="BD979" s="32"/>
      <c r="BE979" s="32"/>
      <c r="BF979" s="32"/>
      <c r="BG979" s="32"/>
      <c r="BH979" s="32"/>
      <c r="BI979" s="32"/>
    </row>
    <row r="980" spans="52:61" ht="14.1" customHeight="1" x14ac:dyDescent="0.25">
      <c r="AZ980" s="29"/>
      <c r="BA980" s="32"/>
      <c r="BB980" s="32"/>
      <c r="BC980" s="32"/>
      <c r="BD980" s="32"/>
      <c r="BE980" s="32"/>
      <c r="BF980" s="32"/>
      <c r="BG980" s="32"/>
      <c r="BH980" s="32"/>
      <c r="BI980" s="32"/>
    </row>
    <row r="981" spans="52:61" ht="14.1" customHeight="1" x14ac:dyDescent="0.25">
      <c r="AZ981" s="29"/>
      <c r="BA981" s="32"/>
      <c r="BB981" s="32"/>
      <c r="BC981" s="32"/>
      <c r="BD981" s="32"/>
      <c r="BE981" s="32"/>
      <c r="BF981" s="32"/>
      <c r="BG981" s="32"/>
      <c r="BH981" s="32"/>
      <c r="BI981" s="32"/>
    </row>
    <row r="982" spans="52:61" ht="14.1" customHeight="1" x14ac:dyDescent="0.25">
      <c r="AZ982" s="29"/>
      <c r="BA982" s="32"/>
      <c r="BB982" s="32"/>
      <c r="BC982" s="32"/>
      <c r="BD982" s="32"/>
      <c r="BE982" s="32"/>
      <c r="BF982" s="32"/>
      <c r="BG982" s="32"/>
      <c r="BH982" s="32"/>
      <c r="BI982" s="32"/>
    </row>
    <row r="983" spans="52:61" ht="14.1" customHeight="1" x14ac:dyDescent="0.25">
      <c r="AZ983" s="29"/>
      <c r="BA983" s="32"/>
      <c r="BB983" s="32"/>
      <c r="BC983" s="32"/>
      <c r="BD983" s="32"/>
      <c r="BE983" s="32"/>
      <c r="BF983" s="32"/>
      <c r="BG983" s="32"/>
      <c r="BH983" s="32"/>
      <c r="BI983" s="32"/>
    </row>
    <row r="984" spans="52:61" ht="14.1" customHeight="1" x14ac:dyDescent="0.25">
      <c r="AZ984" s="29"/>
      <c r="BA984" s="32"/>
      <c r="BB984" s="32"/>
      <c r="BC984" s="32"/>
      <c r="BD984" s="32"/>
      <c r="BE984" s="32"/>
      <c r="BF984" s="32"/>
      <c r="BG984" s="32"/>
      <c r="BH984" s="32"/>
      <c r="BI984" s="32"/>
    </row>
    <row r="985" spans="52:61" ht="14.1" customHeight="1" x14ac:dyDescent="0.25">
      <c r="AZ985" s="29"/>
      <c r="BA985" s="32"/>
      <c r="BB985" s="32"/>
      <c r="BC985" s="32"/>
      <c r="BD985" s="32"/>
      <c r="BE985" s="32"/>
      <c r="BF985" s="32"/>
      <c r="BG985" s="32"/>
      <c r="BH985" s="32"/>
      <c r="BI985" s="32"/>
    </row>
    <row r="986" spans="52:61" ht="14.1" customHeight="1" x14ac:dyDescent="0.25">
      <c r="AZ986" s="29"/>
      <c r="BA986" s="32"/>
      <c r="BB986" s="32"/>
      <c r="BC986" s="32"/>
      <c r="BD986" s="32"/>
      <c r="BE986" s="32"/>
      <c r="BF986" s="32"/>
      <c r="BG986" s="32"/>
      <c r="BH986" s="32"/>
      <c r="BI986" s="32"/>
    </row>
    <row r="987" spans="52:61" ht="14.1" customHeight="1" x14ac:dyDescent="0.25">
      <c r="AZ987" s="29"/>
      <c r="BA987" s="32"/>
      <c r="BB987" s="32"/>
      <c r="BC987" s="32"/>
      <c r="BD987" s="32"/>
      <c r="BE987" s="32"/>
      <c r="BF987" s="32"/>
      <c r="BG987" s="32"/>
      <c r="BH987" s="32"/>
      <c r="BI987" s="32"/>
    </row>
    <row r="988" spans="52:61" ht="14.1" customHeight="1" x14ac:dyDescent="0.25">
      <c r="AZ988" s="29"/>
      <c r="BA988" s="32"/>
      <c r="BB988" s="32"/>
      <c r="BC988" s="32"/>
      <c r="BD988" s="32"/>
      <c r="BE988" s="32"/>
      <c r="BF988" s="32"/>
      <c r="BG988" s="32"/>
      <c r="BH988" s="32"/>
      <c r="BI988" s="32"/>
    </row>
    <row r="989" spans="52:61" ht="14.1" customHeight="1" x14ac:dyDescent="0.25">
      <c r="AZ989" s="29"/>
      <c r="BA989" s="32"/>
      <c r="BB989" s="32"/>
      <c r="BC989" s="32"/>
      <c r="BD989" s="32"/>
      <c r="BE989" s="32"/>
      <c r="BF989" s="32"/>
      <c r="BG989" s="32"/>
      <c r="BH989" s="32"/>
      <c r="BI989" s="32"/>
    </row>
    <row r="990" spans="52:61" ht="14.1" customHeight="1" x14ac:dyDescent="0.25">
      <c r="AZ990" s="29"/>
      <c r="BA990" s="32"/>
      <c r="BB990" s="32"/>
      <c r="BC990" s="32"/>
      <c r="BD990" s="32"/>
      <c r="BE990" s="32"/>
      <c r="BF990" s="32"/>
      <c r="BG990" s="32"/>
      <c r="BH990" s="32"/>
      <c r="BI990" s="32"/>
    </row>
    <row r="991" spans="52:61" ht="14.1" customHeight="1" x14ac:dyDescent="0.25">
      <c r="AZ991" s="29"/>
      <c r="BA991" s="32"/>
      <c r="BB991" s="32"/>
      <c r="BC991" s="32"/>
      <c r="BD991" s="32"/>
      <c r="BE991" s="32"/>
      <c r="BF991" s="32"/>
      <c r="BG991" s="32"/>
      <c r="BH991" s="32"/>
      <c r="BI991" s="32"/>
    </row>
    <row r="992" spans="52:61" ht="14.1" customHeight="1" x14ac:dyDescent="0.25">
      <c r="AZ992" s="29"/>
      <c r="BA992" s="32"/>
      <c r="BB992" s="32"/>
      <c r="BC992" s="32"/>
      <c r="BD992" s="32"/>
      <c r="BE992" s="32"/>
      <c r="BF992" s="32"/>
      <c r="BG992" s="32"/>
      <c r="BH992" s="32"/>
      <c r="BI992" s="32"/>
    </row>
    <row r="993" spans="52:61" ht="14.1" customHeight="1" x14ac:dyDescent="0.25">
      <c r="AZ993" s="29"/>
      <c r="BA993" s="32"/>
      <c r="BB993" s="32"/>
      <c r="BC993" s="32"/>
      <c r="BD993" s="32"/>
      <c r="BE993" s="32"/>
      <c r="BF993" s="32"/>
      <c r="BG993" s="32"/>
      <c r="BH993" s="32"/>
      <c r="BI993" s="32"/>
    </row>
    <row r="994" spans="52:61" ht="14.1" customHeight="1" x14ac:dyDescent="0.25">
      <c r="AZ994" s="29"/>
      <c r="BA994" s="32"/>
      <c r="BB994" s="32"/>
      <c r="BC994" s="32"/>
      <c r="BD994" s="32"/>
      <c r="BE994" s="32"/>
      <c r="BF994" s="32"/>
      <c r="BG994" s="32"/>
      <c r="BH994" s="32"/>
      <c r="BI994" s="32"/>
    </row>
    <row r="995" spans="52:61" ht="14.1" customHeight="1" x14ac:dyDescent="0.25">
      <c r="AZ995" s="29"/>
      <c r="BA995" s="32"/>
      <c r="BB995" s="32"/>
      <c r="BC995" s="32"/>
      <c r="BD995" s="32"/>
      <c r="BE995" s="32"/>
      <c r="BF995" s="32"/>
      <c r="BG995" s="32"/>
      <c r="BH995" s="32"/>
      <c r="BI995" s="32"/>
    </row>
    <row r="996" spans="52:61" ht="14.1" customHeight="1" x14ac:dyDescent="0.25">
      <c r="AZ996" s="29"/>
      <c r="BA996" s="32"/>
      <c r="BB996" s="32"/>
      <c r="BC996" s="32"/>
      <c r="BD996" s="32"/>
      <c r="BE996" s="32"/>
      <c r="BF996" s="32"/>
      <c r="BG996" s="32"/>
      <c r="BH996" s="32"/>
      <c r="BI996" s="32"/>
    </row>
    <row r="997" spans="52:61" ht="14.1" customHeight="1" x14ac:dyDescent="0.25">
      <c r="AZ997" s="29"/>
      <c r="BA997" s="32"/>
      <c r="BB997" s="32"/>
      <c r="BC997" s="32"/>
      <c r="BD997" s="32"/>
      <c r="BE997" s="32"/>
      <c r="BF997" s="32"/>
      <c r="BG997" s="32"/>
      <c r="BH997" s="32"/>
      <c r="BI997" s="32"/>
    </row>
    <row r="998" spans="52:61" ht="14.1" customHeight="1" x14ac:dyDescent="0.25">
      <c r="AZ998" s="29"/>
      <c r="BA998" s="32"/>
      <c r="BB998" s="32"/>
      <c r="BC998" s="32"/>
      <c r="BD998" s="32"/>
      <c r="BE998" s="32"/>
      <c r="BF998" s="32"/>
      <c r="BG998" s="32"/>
      <c r="BH998" s="32"/>
      <c r="BI998" s="32"/>
    </row>
    <row r="999" spans="52:61" ht="14.1" customHeight="1" x14ac:dyDescent="0.25">
      <c r="AZ999" s="29"/>
      <c r="BA999" s="32"/>
      <c r="BB999" s="32"/>
      <c r="BC999" s="32"/>
      <c r="BD999" s="32"/>
      <c r="BE999" s="32"/>
      <c r="BF999" s="32"/>
      <c r="BG999" s="32"/>
      <c r="BH999" s="32"/>
      <c r="BI999" s="32"/>
    </row>
    <row r="1000" spans="52:61" ht="14.1" customHeight="1" x14ac:dyDescent="0.25">
      <c r="AZ1000" s="29"/>
      <c r="BA1000" s="32"/>
      <c r="BB1000" s="32"/>
      <c r="BC1000" s="32"/>
      <c r="BD1000" s="32"/>
      <c r="BE1000" s="32"/>
      <c r="BF1000" s="32"/>
      <c r="BG1000" s="32"/>
      <c r="BH1000" s="32"/>
      <c r="BI1000" s="32"/>
    </row>
    <row r="1001" spans="52:61" ht="14.1" customHeight="1" x14ac:dyDescent="0.25">
      <c r="AZ1001" s="29"/>
      <c r="BA1001" s="32"/>
      <c r="BB1001" s="32"/>
      <c r="BC1001" s="32"/>
      <c r="BD1001" s="32"/>
      <c r="BE1001" s="32"/>
      <c r="BF1001" s="32"/>
      <c r="BG1001" s="32"/>
      <c r="BH1001" s="32"/>
      <c r="BI1001" s="32"/>
    </row>
    <row r="1002" spans="52:61" ht="14.1" customHeight="1" x14ac:dyDescent="0.25">
      <c r="AZ1002" s="29"/>
      <c r="BA1002" s="32"/>
      <c r="BB1002" s="32"/>
      <c r="BC1002" s="32"/>
      <c r="BD1002" s="32"/>
      <c r="BE1002" s="32"/>
      <c r="BF1002" s="32"/>
      <c r="BG1002" s="32"/>
      <c r="BH1002" s="32"/>
      <c r="BI1002" s="32"/>
    </row>
    <row r="1003" spans="52:61" ht="14.1" customHeight="1" x14ac:dyDescent="0.25">
      <c r="AZ1003" s="29"/>
      <c r="BA1003" s="32"/>
      <c r="BB1003" s="32"/>
      <c r="BC1003" s="32"/>
      <c r="BD1003" s="32"/>
      <c r="BE1003" s="32"/>
      <c r="BF1003" s="32"/>
      <c r="BG1003" s="32"/>
      <c r="BH1003" s="32"/>
      <c r="BI1003" s="32"/>
    </row>
    <row r="1004" spans="52:61" ht="14.1" customHeight="1" x14ac:dyDescent="0.25">
      <c r="AZ1004" s="29"/>
      <c r="BA1004" s="32"/>
      <c r="BB1004" s="32"/>
      <c r="BC1004" s="32"/>
      <c r="BD1004" s="32"/>
      <c r="BE1004" s="32"/>
      <c r="BF1004" s="32"/>
      <c r="BG1004" s="32"/>
      <c r="BH1004" s="32"/>
      <c r="BI1004" s="32"/>
    </row>
    <row r="1005" spans="52:61" ht="14.1" customHeight="1" x14ac:dyDescent="0.25">
      <c r="AZ1005" s="29"/>
      <c r="BA1005" s="32"/>
      <c r="BB1005" s="32"/>
      <c r="BC1005" s="32"/>
      <c r="BD1005" s="32"/>
      <c r="BE1005" s="32"/>
      <c r="BF1005" s="32"/>
      <c r="BG1005" s="32"/>
      <c r="BH1005" s="32"/>
      <c r="BI1005" s="32"/>
    </row>
    <row r="1006" spans="52:61" ht="14.1" customHeight="1" x14ac:dyDescent="0.25">
      <c r="AZ1006" s="29"/>
      <c r="BA1006" s="32"/>
      <c r="BB1006" s="32"/>
      <c r="BC1006" s="32"/>
      <c r="BD1006" s="32"/>
      <c r="BE1006" s="32"/>
      <c r="BF1006" s="32"/>
      <c r="BG1006" s="32"/>
      <c r="BH1006" s="32"/>
      <c r="BI1006" s="32"/>
    </row>
    <row r="1007" spans="52:61" ht="14.1" customHeight="1" x14ac:dyDescent="0.25">
      <c r="AZ1007" s="29"/>
      <c r="BA1007" s="32"/>
      <c r="BB1007" s="32"/>
      <c r="BC1007" s="32"/>
      <c r="BD1007" s="32"/>
      <c r="BE1007" s="32"/>
      <c r="BF1007" s="32"/>
      <c r="BG1007" s="32"/>
      <c r="BH1007" s="32"/>
      <c r="BI1007" s="32"/>
    </row>
    <row r="1008" spans="52:61" ht="14.1" customHeight="1" x14ac:dyDescent="0.25">
      <c r="AZ1008" s="29"/>
      <c r="BA1008" s="32"/>
      <c r="BB1008" s="32"/>
      <c r="BC1008" s="32"/>
      <c r="BD1008" s="32"/>
      <c r="BE1008" s="32"/>
      <c r="BF1008" s="32"/>
      <c r="BG1008" s="32"/>
      <c r="BH1008" s="32"/>
      <c r="BI1008" s="32"/>
    </row>
    <row r="1009" spans="52:61" ht="14.1" customHeight="1" x14ac:dyDescent="0.25">
      <c r="AZ1009" s="29"/>
      <c r="BA1009" s="32"/>
      <c r="BB1009" s="32"/>
      <c r="BC1009" s="32"/>
      <c r="BD1009" s="32"/>
      <c r="BE1009" s="32"/>
      <c r="BF1009" s="32"/>
      <c r="BG1009" s="32"/>
      <c r="BH1009" s="32"/>
      <c r="BI1009" s="32"/>
    </row>
    <row r="1010" spans="52:61" ht="14.1" customHeight="1" x14ac:dyDescent="0.25">
      <c r="AZ1010" s="29"/>
      <c r="BA1010" s="32"/>
      <c r="BB1010" s="32"/>
      <c r="BC1010" s="32"/>
      <c r="BD1010" s="32"/>
      <c r="BE1010" s="32"/>
      <c r="BF1010" s="32"/>
      <c r="BG1010" s="32"/>
      <c r="BH1010" s="32"/>
      <c r="BI1010" s="32"/>
    </row>
    <row r="1011" spans="52:61" ht="14.1" customHeight="1" x14ac:dyDescent="0.25">
      <c r="AZ1011" s="29"/>
      <c r="BA1011" s="32"/>
      <c r="BB1011" s="32"/>
      <c r="BC1011" s="32"/>
      <c r="BD1011" s="32"/>
      <c r="BE1011" s="32"/>
      <c r="BF1011" s="32"/>
      <c r="BG1011" s="32"/>
      <c r="BH1011" s="32"/>
      <c r="BI1011" s="32"/>
    </row>
    <row r="1012" spans="52:61" ht="14.1" customHeight="1" x14ac:dyDescent="0.25">
      <c r="AZ1012" s="29"/>
      <c r="BA1012" s="32"/>
      <c r="BB1012" s="32"/>
      <c r="BC1012" s="32"/>
      <c r="BD1012" s="32"/>
      <c r="BE1012" s="32"/>
      <c r="BF1012" s="32"/>
      <c r="BG1012" s="32"/>
      <c r="BH1012" s="32"/>
      <c r="BI1012" s="32"/>
    </row>
    <row r="1013" spans="52:61" ht="14.1" customHeight="1" x14ac:dyDescent="0.25">
      <c r="AZ1013" s="29"/>
      <c r="BA1013" s="32"/>
      <c r="BB1013" s="32"/>
      <c r="BC1013" s="32"/>
      <c r="BD1013" s="32"/>
      <c r="BE1013" s="32"/>
      <c r="BF1013" s="32"/>
      <c r="BG1013" s="32"/>
      <c r="BH1013" s="32"/>
      <c r="BI1013" s="32"/>
    </row>
    <row r="1014" spans="52:61" ht="14.1" customHeight="1" x14ac:dyDescent="0.25">
      <c r="AZ1014" s="29"/>
      <c r="BA1014" s="32"/>
      <c r="BB1014" s="32"/>
      <c r="BC1014" s="32"/>
      <c r="BD1014" s="32"/>
      <c r="BE1014" s="32"/>
      <c r="BF1014" s="32"/>
      <c r="BG1014" s="32"/>
      <c r="BH1014" s="32"/>
      <c r="BI1014" s="32"/>
    </row>
    <row r="1015" spans="52:61" ht="14.1" customHeight="1" x14ac:dyDescent="0.25">
      <c r="AZ1015" s="29"/>
      <c r="BA1015" s="32"/>
      <c r="BB1015" s="32"/>
      <c r="BC1015" s="32"/>
      <c r="BD1015" s="32"/>
      <c r="BE1015" s="32"/>
      <c r="BF1015" s="32"/>
      <c r="BG1015" s="32"/>
      <c r="BH1015" s="32"/>
      <c r="BI1015" s="32"/>
    </row>
    <row r="1016" spans="52:61" ht="14.1" customHeight="1" x14ac:dyDescent="0.25">
      <c r="AZ1016" s="29"/>
      <c r="BA1016" s="32"/>
      <c r="BB1016" s="32"/>
      <c r="BC1016" s="32"/>
      <c r="BD1016" s="32"/>
      <c r="BE1016" s="32"/>
      <c r="BF1016" s="32"/>
      <c r="BG1016" s="32"/>
      <c r="BH1016" s="32"/>
      <c r="BI1016" s="32"/>
    </row>
    <row r="1017" spans="52:61" ht="14.1" customHeight="1" x14ac:dyDescent="0.25">
      <c r="AZ1017" s="29"/>
      <c r="BA1017" s="32"/>
      <c r="BB1017" s="32"/>
      <c r="BC1017" s="32"/>
      <c r="BD1017" s="32"/>
      <c r="BE1017" s="32"/>
      <c r="BF1017" s="32"/>
      <c r="BG1017" s="32"/>
      <c r="BH1017" s="32"/>
      <c r="BI1017" s="32"/>
    </row>
    <row r="1018" spans="52:61" ht="14.1" customHeight="1" x14ac:dyDescent="0.25">
      <c r="AZ1018" s="29"/>
      <c r="BA1018" s="32"/>
      <c r="BB1018" s="32"/>
      <c r="BC1018" s="32"/>
      <c r="BD1018" s="32"/>
      <c r="BE1018" s="32"/>
      <c r="BF1018" s="32"/>
      <c r="BG1018" s="32"/>
      <c r="BH1018" s="32"/>
      <c r="BI1018" s="32"/>
    </row>
    <row r="1019" spans="52:61" ht="14.1" customHeight="1" x14ac:dyDescent="0.25">
      <c r="AZ1019" s="29"/>
      <c r="BA1019" s="32"/>
      <c r="BB1019" s="32"/>
      <c r="BC1019" s="32"/>
      <c r="BD1019" s="32"/>
      <c r="BE1019" s="32"/>
      <c r="BF1019" s="32"/>
      <c r="BG1019" s="32"/>
      <c r="BH1019" s="32"/>
      <c r="BI1019" s="32"/>
    </row>
    <row r="1020" spans="52:61" ht="14.1" customHeight="1" x14ac:dyDescent="0.25">
      <c r="AZ1020" s="29"/>
      <c r="BA1020" s="32"/>
      <c r="BB1020" s="32"/>
      <c r="BC1020" s="32"/>
      <c r="BD1020" s="32"/>
      <c r="BE1020" s="32"/>
      <c r="BF1020" s="32"/>
      <c r="BG1020" s="32"/>
      <c r="BH1020" s="32"/>
      <c r="BI1020" s="32"/>
    </row>
    <row r="1021" spans="52:61" ht="14.1" customHeight="1" x14ac:dyDescent="0.25">
      <c r="AZ1021" s="29"/>
      <c r="BA1021" s="32"/>
      <c r="BB1021" s="32"/>
      <c r="BC1021" s="32"/>
      <c r="BD1021" s="32"/>
      <c r="BE1021" s="32"/>
      <c r="BF1021" s="32"/>
      <c r="BG1021" s="32"/>
      <c r="BH1021" s="32"/>
      <c r="BI1021" s="32"/>
    </row>
    <row r="1022" spans="52:61" ht="14.1" customHeight="1" x14ac:dyDescent="0.25">
      <c r="AZ1022" s="29"/>
      <c r="BA1022" s="32"/>
      <c r="BB1022" s="32"/>
      <c r="BC1022" s="32"/>
      <c r="BD1022" s="32"/>
      <c r="BE1022" s="32"/>
      <c r="BF1022" s="32"/>
      <c r="BG1022" s="32"/>
      <c r="BH1022" s="32"/>
      <c r="BI1022" s="32"/>
    </row>
    <row r="1023" spans="52:61" ht="14.1" customHeight="1" x14ac:dyDescent="0.25">
      <c r="AZ1023" s="29"/>
      <c r="BA1023" s="32"/>
      <c r="BB1023" s="32"/>
      <c r="BC1023" s="32"/>
      <c r="BD1023" s="32"/>
      <c r="BE1023" s="32"/>
      <c r="BF1023" s="32"/>
      <c r="BG1023" s="32"/>
      <c r="BH1023" s="32"/>
      <c r="BI1023" s="32"/>
    </row>
    <row r="1024" spans="52:61" ht="14.1" customHeight="1" x14ac:dyDescent="0.25">
      <c r="AZ1024" s="29"/>
      <c r="BA1024" s="32"/>
      <c r="BB1024" s="32"/>
      <c r="BC1024" s="32"/>
      <c r="BD1024" s="32"/>
      <c r="BE1024" s="32"/>
      <c r="BF1024" s="32"/>
      <c r="BG1024" s="32"/>
      <c r="BH1024" s="32"/>
      <c r="BI1024" s="32"/>
    </row>
    <row r="1025" spans="52:61" ht="14.1" customHeight="1" x14ac:dyDescent="0.25">
      <c r="AZ1025" s="29"/>
      <c r="BA1025" s="32"/>
      <c r="BB1025" s="32"/>
      <c r="BC1025" s="32"/>
      <c r="BD1025" s="32"/>
      <c r="BE1025" s="32"/>
      <c r="BF1025" s="32"/>
      <c r="BG1025" s="32"/>
      <c r="BH1025" s="32"/>
      <c r="BI1025" s="32"/>
    </row>
    <row r="1026" spans="52:61" ht="14.1" customHeight="1" x14ac:dyDescent="0.25">
      <c r="AZ1026" s="29"/>
      <c r="BA1026" s="32"/>
      <c r="BB1026" s="32"/>
      <c r="BC1026" s="32"/>
      <c r="BD1026" s="32"/>
      <c r="BE1026" s="32"/>
      <c r="BF1026" s="32"/>
      <c r="BG1026" s="32"/>
      <c r="BH1026" s="32"/>
      <c r="BI1026" s="32"/>
    </row>
    <row r="1027" spans="52:61" ht="14.1" customHeight="1" x14ac:dyDescent="0.25">
      <c r="AZ1027" s="29"/>
      <c r="BA1027" s="32"/>
      <c r="BB1027" s="32"/>
      <c r="BC1027" s="32"/>
      <c r="BD1027" s="32"/>
      <c r="BE1027" s="32"/>
      <c r="BF1027" s="32"/>
      <c r="BG1027" s="32"/>
      <c r="BH1027" s="32"/>
      <c r="BI1027" s="32"/>
    </row>
    <row r="1028" spans="52:61" ht="14.1" customHeight="1" x14ac:dyDescent="0.25">
      <c r="AZ1028" s="29"/>
      <c r="BA1028" s="32"/>
      <c r="BB1028" s="32"/>
      <c r="BC1028" s="32"/>
      <c r="BD1028" s="32"/>
      <c r="BE1028" s="32"/>
      <c r="BF1028" s="32"/>
      <c r="BG1028" s="32"/>
      <c r="BH1028" s="32"/>
      <c r="BI1028" s="32"/>
    </row>
    <row r="1029" spans="52:61" ht="14.1" customHeight="1" x14ac:dyDescent="0.25">
      <c r="AZ1029" s="29"/>
      <c r="BA1029" s="32"/>
      <c r="BB1029" s="32"/>
      <c r="BC1029" s="32"/>
      <c r="BD1029" s="32"/>
      <c r="BE1029" s="32"/>
      <c r="BF1029" s="32"/>
      <c r="BG1029" s="32"/>
      <c r="BH1029" s="32"/>
      <c r="BI1029" s="32"/>
    </row>
  </sheetData>
  <sheetProtection algorithmName="SHA-512" hashValue="r5bAryzX3hzp5xyKy08I2M+0tnRnBLptBYiuHNkc8ExWyiIlODi9dWDz0CpGtvpKbTuM69sa1ADOfbftM9gyBQ==" saltValue="gasStpbWGEgoEFPbn2275Q==" spinCount="100000" sheet="1" formatRows="0" insertRows="0"/>
  <sortState ref="BA626:BC631">
    <sortCondition ref="BA626"/>
  </sortState>
  <mergeCells count="1601">
    <mergeCell ref="H915:R915"/>
    <mergeCell ref="H916:R916"/>
    <mergeCell ref="H917:R917"/>
    <mergeCell ref="H918:R918"/>
    <mergeCell ref="H919:R919"/>
    <mergeCell ref="H920:R920"/>
    <mergeCell ref="H921:R921"/>
    <mergeCell ref="S903:AI903"/>
    <mergeCell ref="AJ896:AP896"/>
    <mergeCell ref="AJ897:AP897"/>
    <mergeCell ref="AJ898:AP898"/>
    <mergeCell ref="AJ899:AP899"/>
    <mergeCell ref="AJ900:AP900"/>
    <mergeCell ref="AJ901:AP901"/>
    <mergeCell ref="AJ902:AP902"/>
    <mergeCell ref="AJ903:AP903"/>
    <mergeCell ref="AT923:AW923"/>
    <mergeCell ref="AT922:AW922"/>
    <mergeCell ref="AJ905:AP905"/>
    <mergeCell ref="S908:AI908"/>
    <mergeCell ref="AJ908:AP908"/>
    <mergeCell ref="S909:AI909"/>
    <mergeCell ref="AJ909:AP909"/>
    <mergeCell ref="S910:AI910"/>
    <mergeCell ref="AJ910:AP910"/>
    <mergeCell ref="S912:AI912"/>
    <mergeCell ref="AJ912:AP912"/>
    <mergeCell ref="S913:AI913"/>
    <mergeCell ref="AJ913:AP913"/>
    <mergeCell ref="S906:AP906"/>
    <mergeCell ref="S907:AP907"/>
    <mergeCell ref="S911:AP911"/>
    <mergeCell ref="H904:R904"/>
    <mergeCell ref="AJ904:AP904"/>
    <mergeCell ref="S904:AI904"/>
    <mergeCell ref="S905:AI905"/>
    <mergeCell ref="S914:AI914"/>
    <mergeCell ref="S915:AI915"/>
    <mergeCell ref="S916:AP916"/>
    <mergeCell ref="H906:R906"/>
    <mergeCell ref="H907:R907"/>
    <mergeCell ref="H908:R908"/>
    <mergeCell ref="H909:R909"/>
    <mergeCell ref="H910:R910"/>
    <mergeCell ref="H911:R911"/>
    <mergeCell ref="H912:R912"/>
    <mergeCell ref="H913:R913"/>
    <mergeCell ref="H914:R914"/>
    <mergeCell ref="E925:AP925"/>
    <mergeCell ref="E926:AE926"/>
    <mergeCell ref="AG926:AM926"/>
    <mergeCell ref="E927:AE928"/>
    <mergeCell ref="AG927:AM927"/>
    <mergeCell ref="E931:AM931"/>
    <mergeCell ref="E932:AE932"/>
    <mergeCell ref="AG932:AM932"/>
    <mergeCell ref="E933:AE934"/>
    <mergeCell ref="AG933:AM933"/>
    <mergeCell ref="E923:AP923"/>
    <mergeCell ref="E917:G917"/>
    <mergeCell ref="E918:G918"/>
    <mergeCell ref="E919:G919"/>
    <mergeCell ref="E920:G920"/>
    <mergeCell ref="E921:G921"/>
    <mergeCell ref="AJ921:AP921"/>
    <mergeCell ref="S918:AI918"/>
    <mergeCell ref="S920:AI920"/>
    <mergeCell ref="S921:AI921"/>
    <mergeCell ref="S919:AP919"/>
    <mergeCell ref="S917:AP917"/>
    <mergeCell ref="AJ889:AP889"/>
    <mergeCell ref="AJ885:AP886"/>
    <mergeCell ref="S885:AI886"/>
    <mergeCell ref="S889:AI889"/>
    <mergeCell ref="E889:G889"/>
    <mergeCell ref="H889:R889"/>
    <mergeCell ref="AJ890:AP890"/>
    <mergeCell ref="S890:AI890"/>
    <mergeCell ref="E912:G912"/>
    <mergeCell ref="E913:G913"/>
    <mergeCell ref="E914:G914"/>
    <mergeCell ref="E915:G915"/>
    <mergeCell ref="E916:G916"/>
    <mergeCell ref="AJ914:AP914"/>
    <mergeCell ref="AJ915:AP915"/>
    <mergeCell ref="AJ918:AP918"/>
    <mergeCell ref="AJ920:AP920"/>
    <mergeCell ref="E906:G906"/>
    <mergeCell ref="E907:G907"/>
    <mergeCell ref="E908:G908"/>
    <mergeCell ref="E909:G909"/>
    <mergeCell ref="E910:G910"/>
    <mergeCell ref="E911:G911"/>
    <mergeCell ref="E903:G903"/>
    <mergeCell ref="H903:R903"/>
    <mergeCell ref="E904:G904"/>
    <mergeCell ref="E905:G905"/>
    <mergeCell ref="H905:R905"/>
    <mergeCell ref="E900:G900"/>
    <mergeCell ref="H900:R900"/>
    <mergeCell ref="E901:G901"/>
    <mergeCell ref="H901:R901"/>
    <mergeCell ref="E902:G902"/>
    <mergeCell ref="H902:R902"/>
    <mergeCell ref="E897:G897"/>
    <mergeCell ref="H897:R897"/>
    <mergeCell ref="E898:G898"/>
    <mergeCell ref="H898:R898"/>
    <mergeCell ref="E899:G899"/>
    <mergeCell ref="H899:R899"/>
    <mergeCell ref="E890:G890"/>
    <mergeCell ref="H890:R890"/>
    <mergeCell ref="E891:AP892"/>
    <mergeCell ref="E893:G893"/>
    <mergeCell ref="H893:R893"/>
    <mergeCell ref="E894:AP895"/>
    <mergeCell ref="E896:G896"/>
    <mergeCell ref="H896:R896"/>
    <mergeCell ref="S893:AI893"/>
    <mergeCell ref="AJ893:AP893"/>
    <mergeCell ref="S899:AI899"/>
    <mergeCell ref="S898:AI898"/>
    <mergeCell ref="S897:AI897"/>
    <mergeCell ref="S896:AI896"/>
    <mergeCell ref="S900:AI900"/>
    <mergeCell ref="S901:AI901"/>
    <mergeCell ref="S902:AI902"/>
    <mergeCell ref="E881:AP883"/>
    <mergeCell ref="E885:G886"/>
    <mergeCell ref="H885:R886"/>
    <mergeCell ref="E887:AP888"/>
    <mergeCell ref="AE845:AP846"/>
    <mergeCell ref="E847:G848"/>
    <mergeCell ref="H847:W848"/>
    <mergeCell ref="X847:AD848"/>
    <mergeCell ref="AE847:AP848"/>
    <mergeCell ref="E855:G857"/>
    <mergeCell ref="H855:W857"/>
    <mergeCell ref="X855:AD857"/>
    <mergeCell ref="AE855:AP857"/>
    <mergeCell ref="E868:AM868"/>
    <mergeCell ref="AD302:AP303"/>
    <mergeCell ref="I466:Q472"/>
    <mergeCell ref="G466:H472"/>
    <mergeCell ref="E466:F472"/>
    <mergeCell ref="R466:AC472"/>
    <mergeCell ref="AD466:AE472"/>
    <mergeCell ref="AF466:AH472"/>
    <mergeCell ref="AI466:AL472"/>
    <mergeCell ref="AM466:AP472"/>
    <mergeCell ref="E692:G698"/>
    <mergeCell ref="H692:I698"/>
    <mergeCell ref="J692:Q698"/>
    <mergeCell ref="R692:T698"/>
    <mergeCell ref="U692:V698"/>
    <mergeCell ref="W692:AA693"/>
    <mergeCell ref="W694:AA696"/>
    <mergeCell ref="W697:AA698"/>
    <mergeCell ref="AB692:AF693"/>
    <mergeCell ref="AG697:AJ698"/>
    <mergeCell ref="AK692:AM693"/>
    <mergeCell ref="AK694:AM696"/>
    <mergeCell ref="AK697:AM698"/>
    <mergeCell ref="AN692:AP698"/>
    <mergeCell ref="AN685:AP691"/>
    <mergeCell ref="AN676:AP679"/>
    <mergeCell ref="E680:G684"/>
    <mergeCell ref="H680:I684"/>
    <mergeCell ref="AT815:AU817"/>
    <mergeCell ref="AT620:AT628"/>
    <mergeCell ref="AT629:AT631"/>
    <mergeCell ref="AV632:AX636"/>
    <mergeCell ref="AV637:AX645"/>
    <mergeCell ref="AV646:AX651"/>
    <mergeCell ref="AV652:AX657"/>
    <mergeCell ref="AV658:AX664"/>
    <mergeCell ref="AV665:AX668"/>
    <mergeCell ref="AV669:AX675"/>
    <mergeCell ref="AV676:AX679"/>
    <mergeCell ref="AV680:AX684"/>
    <mergeCell ref="AV685:AX691"/>
    <mergeCell ref="AV702:AX709"/>
    <mergeCell ref="AV710:AX721"/>
    <mergeCell ref="AV722:AX731"/>
    <mergeCell ref="AV732:AX738"/>
    <mergeCell ref="AV739:AX743"/>
    <mergeCell ref="AV744:AX750"/>
    <mergeCell ref="AV751:AX755"/>
    <mergeCell ref="AV759:AX767"/>
    <mergeCell ref="AV768:AX774"/>
    <mergeCell ref="AV775:AX782"/>
    <mergeCell ref="AV783:AX794"/>
    <mergeCell ref="AV795:AX801"/>
    <mergeCell ref="AV802:AX808"/>
    <mergeCell ref="AV809:AX814"/>
    <mergeCell ref="AV815:AX817"/>
    <mergeCell ref="AV629:AX631"/>
    <mergeCell ref="AV699:AX701"/>
    <mergeCell ref="AT775:AU782"/>
    <mergeCell ref="AT802:AU808"/>
    <mergeCell ref="AT756:AU758"/>
    <mergeCell ref="AV756:AX758"/>
    <mergeCell ref="AT744:AU750"/>
    <mergeCell ref="AT751:AU755"/>
    <mergeCell ref="AT759:AU767"/>
    <mergeCell ref="AT768:AU774"/>
    <mergeCell ref="AT722:AU731"/>
    <mergeCell ref="AT732:AU738"/>
    <mergeCell ref="AT739:AU743"/>
    <mergeCell ref="AT699:AU701"/>
    <mergeCell ref="AT685:AU691"/>
    <mergeCell ref="AT702:AU709"/>
    <mergeCell ref="AT710:AU721"/>
    <mergeCell ref="AG800:AJ801"/>
    <mergeCell ref="AN783:AP794"/>
    <mergeCell ref="AN775:AP782"/>
    <mergeCell ref="AT809:AU814"/>
    <mergeCell ref="AT658:AU664"/>
    <mergeCell ref="AT665:AU668"/>
    <mergeCell ref="AT669:AU675"/>
    <mergeCell ref="AT676:AU679"/>
    <mergeCell ref="AT680:AU684"/>
    <mergeCell ref="AT632:AU636"/>
    <mergeCell ref="AT637:AU645"/>
    <mergeCell ref="AT646:AU651"/>
    <mergeCell ref="AT652:AU657"/>
    <mergeCell ref="AB820:AP821"/>
    <mergeCell ref="H820:AA821"/>
    <mergeCell ref="AB630:AF630"/>
    <mergeCell ref="AB631:AF631"/>
    <mergeCell ref="AB632:AF633"/>
    <mergeCell ref="AB634:AF634"/>
    <mergeCell ref="AB635:AF636"/>
    <mergeCell ref="AB637:AF639"/>
    <mergeCell ref="AB640:AF642"/>
    <mergeCell ref="AB643:AF645"/>
    <mergeCell ref="AB646:AF647"/>
    <mergeCell ref="AB795:AF796"/>
    <mergeCell ref="AK802:AM803"/>
    <mergeCell ref="AK807:AM808"/>
    <mergeCell ref="AK809:AM810"/>
    <mergeCell ref="AK811:AM812"/>
    <mergeCell ref="AK813:AM814"/>
    <mergeCell ref="AK817:AM817"/>
    <mergeCell ref="AB694:AF696"/>
    <mergeCell ref="AK816:AM816"/>
    <mergeCell ref="AK815:AM815"/>
    <mergeCell ref="W815:AA815"/>
    <mergeCell ref="AT783:AU794"/>
    <mergeCell ref="AT795:AU801"/>
    <mergeCell ref="AK668:AM668"/>
    <mergeCell ref="AK669:AM670"/>
    <mergeCell ref="AN809:AP814"/>
    <mergeCell ref="E815:G817"/>
    <mergeCell ref="H815:I817"/>
    <mergeCell ref="J815:Q817"/>
    <mergeCell ref="R815:T817"/>
    <mergeCell ref="U815:V817"/>
    <mergeCell ref="AN815:AP817"/>
    <mergeCell ref="W634:AA634"/>
    <mergeCell ref="E809:G814"/>
    <mergeCell ref="H809:I814"/>
    <mergeCell ref="J809:Q814"/>
    <mergeCell ref="R809:T814"/>
    <mergeCell ref="U809:V814"/>
    <mergeCell ref="W813:AA814"/>
    <mergeCell ref="W809:AA810"/>
    <mergeCell ref="W811:AA812"/>
    <mergeCell ref="AN795:AP801"/>
    <mergeCell ref="E802:G808"/>
    <mergeCell ref="AN802:AP808"/>
    <mergeCell ref="W795:AA796"/>
    <mergeCell ref="W800:AA801"/>
    <mergeCell ref="W797:AA799"/>
    <mergeCell ref="AB809:AF810"/>
    <mergeCell ref="AG795:AJ796"/>
    <mergeCell ref="AB813:AF814"/>
    <mergeCell ref="E845:G846"/>
    <mergeCell ref="H845:W846"/>
    <mergeCell ref="X845:AD846"/>
    <mergeCell ref="AG817:AJ817"/>
    <mergeCell ref="AG816:AJ816"/>
    <mergeCell ref="AG815:AJ815"/>
    <mergeCell ref="H802:I808"/>
    <mergeCell ref="J802:Q808"/>
    <mergeCell ref="R802:T808"/>
    <mergeCell ref="U802:V808"/>
    <mergeCell ref="AG809:AJ810"/>
    <mergeCell ref="AG811:AJ812"/>
    <mergeCell ref="AG813:AJ814"/>
    <mergeCell ref="E783:G794"/>
    <mergeCell ref="H783:I794"/>
    <mergeCell ref="J783:Q794"/>
    <mergeCell ref="R783:T794"/>
    <mergeCell ref="U783:V794"/>
    <mergeCell ref="AB816:AF816"/>
    <mergeCell ref="AB817:AF817"/>
    <mergeCell ref="W802:AA803"/>
    <mergeCell ref="W807:AA808"/>
    <mergeCell ref="W804:AA806"/>
    <mergeCell ref="E795:G801"/>
    <mergeCell ref="H795:I801"/>
    <mergeCell ref="J795:Q801"/>
    <mergeCell ref="R795:T801"/>
    <mergeCell ref="U795:V801"/>
    <mergeCell ref="AB797:AF799"/>
    <mergeCell ref="AB800:AF801"/>
    <mergeCell ref="AB802:AF803"/>
    <mergeCell ref="AB811:AF812"/>
    <mergeCell ref="AB804:AF806"/>
    <mergeCell ref="AB807:AF808"/>
    <mergeCell ref="W816:AA816"/>
    <mergeCell ref="W817:AA817"/>
    <mergeCell ref="W775:AA777"/>
    <mergeCell ref="W780:AA782"/>
    <mergeCell ref="W778:AA779"/>
    <mergeCell ref="W791:AA794"/>
    <mergeCell ref="W783:AA786"/>
    <mergeCell ref="W787:AA790"/>
    <mergeCell ref="E775:G782"/>
    <mergeCell ref="AB775:AF777"/>
    <mergeCell ref="AB778:AF779"/>
    <mergeCell ref="AB780:AF782"/>
    <mergeCell ref="AB783:AF786"/>
    <mergeCell ref="H775:I782"/>
    <mergeCell ref="J775:Q782"/>
    <mergeCell ref="R775:T782"/>
    <mergeCell ref="U775:V782"/>
    <mergeCell ref="AB815:AF815"/>
    <mergeCell ref="AG778:AJ779"/>
    <mergeCell ref="AK778:AM779"/>
    <mergeCell ref="AK775:AM777"/>
    <mergeCell ref="AK783:AM786"/>
    <mergeCell ref="AK787:AM790"/>
    <mergeCell ref="AK791:AM794"/>
    <mergeCell ref="AB787:AF790"/>
    <mergeCell ref="AB791:AF794"/>
    <mergeCell ref="AG775:AJ777"/>
    <mergeCell ref="E768:G774"/>
    <mergeCell ref="H768:I774"/>
    <mergeCell ref="J768:Q774"/>
    <mergeCell ref="R768:T774"/>
    <mergeCell ref="U768:V774"/>
    <mergeCell ref="AN768:AP774"/>
    <mergeCell ref="W765:AA767"/>
    <mergeCell ref="W759:AA761"/>
    <mergeCell ref="W762:AA764"/>
    <mergeCell ref="W773:AA774"/>
    <mergeCell ref="W768:AA769"/>
    <mergeCell ref="W770:AA772"/>
    <mergeCell ref="AB759:AF761"/>
    <mergeCell ref="E759:G767"/>
    <mergeCell ref="H759:I767"/>
    <mergeCell ref="J759:Q767"/>
    <mergeCell ref="R759:T767"/>
    <mergeCell ref="U759:V767"/>
    <mergeCell ref="AB762:AF764"/>
    <mergeCell ref="AB765:AF767"/>
    <mergeCell ref="AK773:AM774"/>
    <mergeCell ref="AB768:AF769"/>
    <mergeCell ref="AB770:AF772"/>
    <mergeCell ref="AB773:AF774"/>
    <mergeCell ref="AG768:AJ769"/>
    <mergeCell ref="AG773:AJ774"/>
    <mergeCell ref="AK768:AM769"/>
    <mergeCell ref="AG759:AJ761"/>
    <mergeCell ref="AG762:AJ764"/>
    <mergeCell ref="AG765:AJ767"/>
    <mergeCell ref="AG770:AJ772"/>
    <mergeCell ref="AN759:AP767"/>
    <mergeCell ref="E756:G758"/>
    <mergeCell ref="H756:I758"/>
    <mergeCell ref="J756:Q758"/>
    <mergeCell ref="R756:T758"/>
    <mergeCell ref="U756:V758"/>
    <mergeCell ref="AN756:AP758"/>
    <mergeCell ref="W753:AA753"/>
    <mergeCell ref="W756:AA756"/>
    <mergeCell ref="W757:AA757"/>
    <mergeCell ref="W758:AA758"/>
    <mergeCell ref="AN751:AP755"/>
    <mergeCell ref="W751:AA752"/>
    <mergeCell ref="W754:AA755"/>
    <mergeCell ref="E751:G755"/>
    <mergeCell ref="H751:I755"/>
    <mergeCell ref="J751:Q755"/>
    <mergeCell ref="R751:T755"/>
    <mergeCell ref="U751:V755"/>
    <mergeCell ref="AB751:AF752"/>
    <mergeCell ref="AB753:AF753"/>
    <mergeCell ref="AB754:AF755"/>
    <mergeCell ref="AB756:AF756"/>
    <mergeCell ref="AB757:AF757"/>
    <mergeCell ref="AB758:AF758"/>
    <mergeCell ref="AG751:AJ752"/>
    <mergeCell ref="AG754:AJ755"/>
    <mergeCell ref="AK751:AM752"/>
    <mergeCell ref="AK754:AM755"/>
    <mergeCell ref="AG758:AJ758"/>
    <mergeCell ref="AG757:AJ757"/>
    <mergeCell ref="AG756:AJ756"/>
    <mergeCell ref="AG753:AJ753"/>
    <mergeCell ref="E744:G750"/>
    <mergeCell ref="H744:I750"/>
    <mergeCell ref="J744:Q750"/>
    <mergeCell ref="R744:T750"/>
    <mergeCell ref="U744:V750"/>
    <mergeCell ref="AN744:AP750"/>
    <mergeCell ref="W741:AA741"/>
    <mergeCell ref="W742:AA743"/>
    <mergeCell ref="AN739:AP743"/>
    <mergeCell ref="W739:AA740"/>
    <mergeCell ref="W749:AA750"/>
    <mergeCell ref="W744:AA745"/>
    <mergeCell ref="W746:AA748"/>
    <mergeCell ref="AB739:AF740"/>
    <mergeCell ref="AB741:AF741"/>
    <mergeCell ref="E739:G743"/>
    <mergeCell ref="H739:I743"/>
    <mergeCell ref="J739:Q743"/>
    <mergeCell ref="R739:T743"/>
    <mergeCell ref="U739:V743"/>
    <mergeCell ref="AB742:AF743"/>
    <mergeCell ref="AB744:AF745"/>
    <mergeCell ref="AB746:AF748"/>
    <mergeCell ref="AB749:AF750"/>
    <mergeCell ref="AG744:AJ745"/>
    <mergeCell ref="AG749:AJ750"/>
    <mergeCell ref="E732:G738"/>
    <mergeCell ref="H732:I738"/>
    <mergeCell ref="J732:Q738"/>
    <mergeCell ref="R732:T738"/>
    <mergeCell ref="U732:V738"/>
    <mergeCell ref="AN732:AP738"/>
    <mergeCell ref="W729:AA731"/>
    <mergeCell ref="W722:AA724"/>
    <mergeCell ref="W725:AA728"/>
    <mergeCell ref="W737:AA738"/>
    <mergeCell ref="W732:AA733"/>
    <mergeCell ref="W734:AA736"/>
    <mergeCell ref="E722:G731"/>
    <mergeCell ref="H722:I731"/>
    <mergeCell ref="J722:Q731"/>
    <mergeCell ref="R722:T731"/>
    <mergeCell ref="U722:V731"/>
    <mergeCell ref="AB722:AF724"/>
    <mergeCell ref="AB725:AF728"/>
    <mergeCell ref="AB729:AF731"/>
    <mergeCell ref="AB732:AF733"/>
    <mergeCell ref="AB734:AF736"/>
    <mergeCell ref="AB737:AF738"/>
    <mergeCell ref="AN722:AP731"/>
    <mergeCell ref="E710:G721"/>
    <mergeCell ref="H710:I721"/>
    <mergeCell ref="J710:Q721"/>
    <mergeCell ref="R710:T721"/>
    <mergeCell ref="U710:V721"/>
    <mergeCell ref="AN710:AP721"/>
    <mergeCell ref="W702:AA704"/>
    <mergeCell ref="W705:AA706"/>
    <mergeCell ref="W707:AA709"/>
    <mergeCell ref="W710:AA713"/>
    <mergeCell ref="W718:AA721"/>
    <mergeCell ref="W714:AA717"/>
    <mergeCell ref="E702:G709"/>
    <mergeCell ref="H702:I709"/>
    <mergeCell ref="J702:Q709"/>
    <mergeCell ref="R702:T709"/>
    <mergeCell ref="U702:V709"/>
    <mergeCell ref="AB707:AF709"/>
    <mergeCell ref="AB702:AF704"/>
    <mergeCell ref="AB705:AF706"/>
    <mergeCell ref="AB710:AF713"/>
    <mergeCell ref="AB714:AF717"/>
    <mergeCell ref="AB718:AF721"/>
    <mergeCell ref="AK705:AM706"/>
    <mergeCell ref="AG705:AJ706"/>
    <mergeCell ref="AG710:AJ713"/>
    <mergeCell ref="AN702:AP709"/>
    <mergeCell ref="E699:G701"/>
    <mergeCell ref="H699:I701"/>
    <mergeCell ref="J699:Q701"/>
    <mergeCell ref="R699:T701"/>
    <mergeCell ref="U699:V701"/>
    <mergeCell ref="AN699:AP701"/>
    <mergeCell ref="W699:AA699"/>
    <mergeCell ref="W700:AA700"/>
    <mergeCell ref="W701:AA701"/>
    <mergeCell ref="W685:AA686"/>
    <mergeCell ref="W687:AA689"/>
    <mergeCell ref="W690:AA691"/>
    <mergeCell ref="E685:G691"/>
    <mergeCell ref="H685:I691"/>
    <mergeCell ref="J685:Q691"/>
    <mergeCell ref="R685:T691"/>
    <mergeCell ref="U685:V691"/>
    <mergeCell ref="AB685:AF686"/>
    <mergeCell ref="AB687:AF689"/>
    <mergeCell ref="AB690:AF691"/>
    <mergeCell ref="AB699:AF699"/>
    <mergeCell ref="AB700:AF700"/>
    <mergeCell ref="AB701:AF701"/>
    <mergeCell ref="AG685:AJ686"/>
    <mergeCell ref="AG690:AJ691"/>
    <mergeCell ref="AG699:AJ699"/>
    <mergeCell ref="AG700:AJ700"/>
    <mergeCell ref="AG701:AJ701"/>
    <mergeCell ref="AK690:AM691"/>
    <mergeCell ref="AB697:AF698"/>
    <mergeCell ref="AG692:AJ693"/>
    <mergeCell ref="AG694:AJ696"/>
    <mergeCell ref="U680:V684"/>
    <mergeCell ref="AN680:AP684"/>
    <mergeCell ref="W676:AA676"/>
    <mergeCell ref="W679:AA679"/>
    <mergeCell ref="W682:AA682"/>
    <mergeCell ref="W677:AA678"/>
    <mergeCell ref="W683:AA684"/>
    <mergeCell ref="W680:AA681"/>
    <mergeCell ref="AB677:AF678"/>
    <mergeCell ref="AB679:AF679"/>
    <mergeCell ref="AB680:AF681"/>
    <mergeCell ref="AB682:AF682"/>
    <mergeCell ref="E676:G679"/>
    <mergeCell ref="H676:I679"/>
    <mergeCell ref="J676:Q679"/>
    <mergeCell ref="R676:T679"/>
    <mergeCell ref="U676:V679"/>
    <mergeCell ref="AB683:AF684"/>
    <mergeCell ref="AB676:AF676"/>
    <mergeCell ref="AG677:AJ678"/>
    <mergeCell ref="AG680:AJ681"/>
    <mergeCell ref="AG683:AJ684"/>
    <mergeCell ref="AG682:AJ682"/>
    <mergeCell ref="AG679:AJ679"/>
    <mergeCell ref="AG676:AJ676"/>
    <mergeCell ref="AK676:AM676"/>
    <mergeCell ref="AK679:AM679"/>
    <mergeCell ref="J680:Q684"/>
    <mergeCell ref="R680:T684"/>
    <mergeCell ref="AB663:AF664"/>
    <mergeCell ref="AG652:AJ653"/>
    <mergeCell ref="AG654:AJ655"/>
    <mergeCell ref="AG656:AJ657"/>
    <mergeCell ref="AG658:AJ659"/>
    <mergeCell ref="AN665:AP668"/>
    <mergeCell ref="E669:G675"/>
    <mergeCell ref="H669:I675"/>
    <mergeCell ref="J669:Q675"/>
    <mergeCell ref="R669:T675"/>
    <mergeCell ref="U669:V675"/>
    <mergeCell ref="AN669:AP675"/>
    <mergeCell ref="W665:AA665"/>
    <mergeCell ref="W668:AA668"/>
    <mergeCell ref="W666:AA667"/>
    <mergeCell ref="W669:AA670"/>
    <mergeCell ref="W671:AA673"/>
    <mergeCell ref="W674:AA675"/>
    <mergeCell ref="E665:G668"/>
    <mergeCell ref="H665:I668"/>
    <mergeCell ref="J665:Q668"/>
    <mergeCell ref="R665:T668"/>
    <mergeCell ref="U665:V668"/>
    <mergeCell ref="AB665:AF665"/>
    <mergeCell ref="AB666:AF667"/>
    <mergeCell ref="AB668:AF668"/>
    <mergeCell ref="AB669:AF670"/>
    <mergeCell ref="AB671:AF673"/>
    <mergeCell ref="AB674:AF675"/>
    <mergeCell ref="AG666:AJ667"/>
    <mergeCell ref="AG669:AJ670"/>
    <mergeCell ref="AG674:AJ675"/>
    <mergeCell ref="AG650:AJ651"/>
    <mergeCell ref="AK643:AM645"/>
    <mergeCell ref="AK646:AM647"/>
    <mergeCell ref="AK648:AM649"/>
    <mergeCell ref="AK650:AM651"/>
    <mergeCell ref="G588:V588"/>
    <mergeCell ref="G619:V619"/>
    <mergeCell ref="H604:P605"/>
    <mergeCell ref="W595:Z597"/>
    <mergeCell ref="AA595:AD597"/>
    <mergeCell ref="AE595:AJ597"/>
    <mergeCell ref="H658:I664"/>
    <mergeCell ref="J658:Q664"/>
    <mergeCell ref="R658:T664"/>
    <mergeCell ref="U658:V664"/>
    <mergeCell ref="AN658:AP664"/>
    <mergeCell ref="W652:AA653"/>
    <mergeCell ref="W654:AA655"/>
    <mergeCell ref="W656:AA657"/>
    <mergeCell ref="W658:AA659"/>
    <mergeCell ref="W660:AA662"/>
    <mergeCell ref="W663:AA664"/>
    <mergeCell ref="AB652:AF653"/>
    <mergeCell ref="AB654:AF655"/>
    <mergeCell ref="AB656:AF657"/>
    <mergeCell ref="AB658:AF659"/>
    <mergeCell ref="E652:G657"/>
    <mergeCell ref="H652:I657"/>
    <mergeCell ref="J652:Q657"/>
    <mergeCell ref="R652:T657"/>
    <mergeCell ref="U652:V657"/>
    <mergeCell ref="AB660:AF662"/>
    <mergeCell ref="H384:R385"/>
    <mergeCell ref="S384:X385"/>
    <mergeCell ref="Y384:AD385"/>
    <mergeCell ref="AE384:AJ385"/>
    <mergeCell ref="AK384:AP385"/>
    <mergeCell ref="E386:G387"/>
    <mergeCell ref="H386:R387"/>
    <mergeCell ref="S386:X387"/>
    <mergeCell ref="AI532:AL537"/>
    <mergeCell ref="AM532:AP537"/>
    <mergeCell ref="E538:F544"/>
    <mergeCell ref="R399:AH400"/>
    <mergeCell ref="R401:AC405"/>
    <mergeCell ref="R406:AC407"/>
    <mergeCell ref="R408:AC410"/>
    <mergeCell ref="AM406:AP407"/>
    <mergeCell ref="AM399:AP405"/>
    <mergeCell ref="E518:F521"/>
    <mergeCell ref="G518:H521"/>
    <mergeCell ref="AM538:AP544"/>
    <mergeCell ref="AM522:AP523"/>
    <mergeCell ref="E524:F531"/>
    <mergeCell ref="G524:H531"/>
    <mergeCell ref="I524:Q531"/>
    <mergeCell ref="R524:AC531"/>
    <mergeCell ref="AD524:AE531"/>
    <mergeCell ref="AF524:AH531"/>
    <mergeCell ref="AI524:AL531"/>
    <mergeCell ref="AM524:AP531"/>
    <mergeCell ref="R522:AC523"/>
    <mergeCell ref="AD522:AE523"/>
    <mergeCell ref="AF522:AH523"/>
    <mergeCell ref="E862:AP862"/>
    <mergeCell ref="E864:AE865"/>
    <mergeCell ref="AG864:AM864"/>
    <mergeCell ref="AD299:AP301"/>
    <mergeCell ref="AD304:AP305"/>
    <mergeCell ref="AD306:AP308"/>
    <mergeCell ref="AD309:AP312"/>
    <mergeCell ref="AD313:AP315"/>
    <mergeCell ref="AD316:AP318"/>
    <mergeCell ref="AD319:AP320"/>
    <mergeCell ref="AD321:AP323"/>
    <mergeCell ref="AD327:AP329"/>
    <mergeCell ref="AD330:AP331"/>
    <mergeCell ref="AD332:AP333"/>
    <mergeCell ref="AD334:AP336"/>
    <mergeCell ref="AD337:AP338"/>
    <mergeCell ref="AD339:AP341"/>
    <mergeCell ref="E392:G394"/>
    <mergeCell ref="H392:R394"/>
    <mergeCell ref="S392:X394"/>
    <mergeCell ref="Y392:AD394"/>
    <mergeCell ref="I399:Q405"/>
    <mergeCell ref="E532:F537"/>
    <mergeCell ref="G532:H537"/>
    <mergeCell ref="I532:Q537"/>
    <mergeCell ref="R532:AC537"/>
    <mergeCell ref="AD532:AE537"/>
    <mergeCell ref="AF532:AH537"/>
    <mergeCell ref="G538:H544"/>
    <mergeCell ref="I538:Q544"/>
    <mergeCell ref="R538:AC544"/>
    <mergeCell ref="AD538:AE544"/>
    <mergeCell ref="AE392:AJ394"/>
    <mergeCell ref="AK392:AP394"/>
    <mergeCell ref="E388:G389"/>
    <mergeCell ref="H388:R389"/>
    <mergeCell ref="S388:X389"/>
    <mergeCell ref="Y388:AD389"/>
    <mergeCell ref="AE388:AJ389"/>
    <mergeCell ref="AK388:AP389"/>
    <mergeCell ref="AI578:AL579"/>
    <mergeCell ref="E382:G383"/>
    <mergeCell ref="H382:R383"/>
    <mergeCell ref="S382:X383"/>
    <mergeCell ref="Y382:AD383"/>
    <mergeCell ref="AE382:AJ383"/>
    <mergeCell ref="AK382:AP383"/>
    <mergeCell ref="E380:G381"/>
    <mergeCell ref="H380:R381"/>
    <mergeCell ref="S380:X380"/>
    <mergeCell ref="Y380:AD380"/>
    <mergeCell ref="AE380:AJ380"/>
    <mergeCell ref="AK380:AP380"/>
    <mergeCell ref="S381:X381"/>
    <mergeCell ref="Y381:AD381"/>
    <mergeCell ref="AE381:AJ381"/>
    <mergeCell ref="AK381:AP381"/>
    <mergeCell ref="G408:H410"/>
    <mergeCell ref="E411:F414"/>
    <mergeCell ref="G411:H414"/>
    <mergeCell ref="I411:Q414"/>
    <mergeCell ref="R411:AC414"/>
    <mergeCell ref="AD411:AE414"/>
    <mergeCell ref="AF411:AH414"/>
    <mergeCell ref="AI406:AL407"/>
    <mergeCell ref="AI399:AL405"/>
    <mergeCell ref="G578:AH579"/>
    <mergeCell ref="AF406:AH407"/>
    <mergeCell ref="AF408:AH410"/>
    <mergeCell ref="AD406:AE407"/>
    <mergeCell ref="AD408:AE410"/>
    <mergeCell ref="AD402:AE405"/>
    <mergeCell ref="AF402:AH405"/>
    <mergeCell ref="AI415:AL421"/>
    <mergeCell ref="AD401:AH401"/>
    <mergeCell ref="E390:G391"/>
    <mergeCell ref="H390:R391"/>
    <mergeCell ref="S390:X391"/>
    <mergeCell ref="Y390:AD391"/>
    <mergeCell ref="E378:G379"/>
    <mergeCell ref="H378:R379"/>
    <mergeCell ref="S378:X378"/>
    <mergeCell ref="Y378:AD378"/>
    <mergeCell ref="AE378:AJ378"/>
    <mergeCell ref="AK378:AP378"/>
    <mergeCell ref="S379:X379"/>
    <mergeCell ref="Y379:AD379"/>
    <mergeCell ref="AE379:AJ379"/>
    <mergeCell ref="AK379:AP379"/>
    <mergeCell ref="E406:F407"/>
    <mergeCell ref="E399:F405"/>
    <mergeCell ref="G399:H405"/>
    <mergeCell ref="G406:H407"/>
    <mergeCell ref="AM408:AP410"/>
    <mergeCell ref="E408:F410"/>
    <mergeCell ref="I406:Q407"/>
    <mergeCell ref="E376:G377"/>
    <mergeCell ref="H376:R377"/>
    <mergeCell ref="S376:X376"/>
    <mergeCell ref="Y376:AD376"/>
    <mergeCell ref="AE376:AJ376"/>
    <mergeCell ref="AK376:AP376"/>
    <mergeCell ref="S377:X377"/>
    <mergeCell ref="Y377:AD377"/>
    <mergeCell ref="AE377:AJ377"/>
    <mergeCell ref="AK377:AP377"/>
    <mergeCell ref="E374:G375"/>
    <mergeCell ref="H374:R375"/>
    <mergeCell ref="S374:X374"/>
    <mergeCell ref="Y374:AD374"/>
    <mergeCell ref="AE374:AJ374"/>
    <mergeCell ref="AK374:AP374"/>
    <mergeCell ref="S375:X375"/>
    <mergeCell ref="Y375:AD375"/>
    <mergeCell ref="AE375:AJ375"/>
    <mergeCell ref="AK375:AP375"/>
    <mergeCell ref="E372:G373"/>
    <mergeCell ref="H372:R373"/>
    <mergeCell ref="S372:X372"/>
    <mergeCell ref="Y372:AD372"/>
    <mergeCell ref="AE372:AJ372"/>
    <mergeCell ref="AK372:AP372"/>
    <mergeCell ref="S373:X373"/>
    <mergeCell ref="Y373:AD373"/>
    <mergeCell ref="AE373:AJ373"/>
    <mergeCell ref="AK373:AP373"/>
    <mergeCell ref="E368:G369"/>
    <mergeCell ref="H368:R369"/>
    <mergeCell ref="S368:X369"/>
    <mergeCell ref="Y368:AD369"/>
    <mergeCell ref="AE368:AJ369"/>
    <mergeCell ref="AK368:AP369"/>
    <mergeCell ref="E370:G371"/>
    <mergeCell ref="H370:R371"/>
    <mergeCell ref="S370:X370"/>
    <mergeCell ref="S371:X371"/>
    <mergeCell ref="Y370:AD370"/>
    <mergeCell ref="Y371:AD371"/>
    <mergeCell ref="AE370:AJ370"/>
    <mergeCell ref="AE371:AJ371"/>
    <mergeCell ref="AK370:AP370"/>
    <mergeCell ref="AK371:AP371"/>
    <mergeCell ref="AE362:AJ367"/>
    <mergeCell ref="AK362:AP367"/>
    <mergeCell ref="E360:G367"/>
    <mergeCell ref="H360:R367"/>
    <mergeCell ref="S360:X367"/>
    <mergeCell ref="Y360:AD367"/>
    <mergeCell ref="E94:G96"/>
    <mergeCell ref="H94:V96"/>
    <mergeCell ref="W94:Z96"/>
    <mergeCell ref="AA94:AH96"/>
    <mergeCell ref="AI94:AP96"/>
    <mergeCell ref="E107:G108"/>
    <mergeCell ref="H107:S108"/>
    <mergeCell ref="T107:W108"/>
    <mergeCell ref="X107:AF108"/>
    <mergeCell ref="AG107:AP108"/>
    <mergeCell ref="E105:G106"/>
    <mergeCell ref="H105:S106"/>
    <mergeCell ref="T105:W106"/>
    <mergeCell ref="X105:AF106"/>
    <mergeCell ref="AG105:AP106"/>
    <mergeCell ref="E115:G116"/>
    <mergeCell ref="H111:S112"/>
    <mergeCell ref="T111:W112"/>
    <mergeCell ref="X111:AF112"/>
    <mergeCell ref="H113:S114"/>
    <mergeCell ref="T113:W114"/>
    <mergeCell ref="X113:AF114"/>
    <mergeCell ref="H115:AP116"/>
    <mergeCell ref="E109:G110"/>
    <mergeCell ref="H109:AP110"/>
    <mergeCell ref="E111:G112"/>
    <mergeCell ref="E113:G114"/>
    <mergeCell ref="E282:AP292"/>
    <mergeCell ref="E91:G93"/>
    <mergeCell ref="H91:V93"/>
    <mergeCell ref="W91:Z93"/>
    <mergeCell ref="AA91:AH93"/>
    <mergeCell ref="AI91:AP93"/>
    <mergeCell ref="E89:G90"/>
    <mergeCell ref="H89:V90"/>
    <mergeCell ref="W89:Z90"/>
    <mergeCell ref="AA89:AH90"/>
    <mergeCell ref="AI89:AP90"/>
    <mergeCell ref="E86:G88"/>
    <mergeCell ref="H86:V88"/>
    <mergeCell ref="W86:Z88"/>
    <mergeCell ref="AA86:AH88"/>
    <mergeCell ref="AI86:AP88"/>
    <mergeCell ref="AG111:AP114"/>
    <mergeCell ref="E121:G122"/>
    <mergeCell ref="H121:S122"/>
    <mergeCell ref="T121:W122"/>
    <mergeCell ref="X121:AF122"/>
    <mergeCell ref="AG117:AP122"/>
    <mergeCell ref="E117:G118"/>
    <mergeCell ref="H117:S118"/>
    <mergeCell ref="T117:W118"/>
    <mergeCell ref="X117:AF118"/>
    <mergeCell ref="E119:G120"/>
    <mergeCell ref="H119:S120"/>
    <mergeCell ref="T119:W120"/>
    <mergeCell ref="X119:AF120"/>
    <mergeCell ref="E123:G124"/>
    <mergeCell ref="E84:G85"/>
    <mergeCell ref="H84:V85"/>
    <mergeCell ref="W84:Z85"/>
    <mergeCell ref="AA84:AH85"/>
    <mergeCell ref="AI84:AP85"/>
    <mergeCell ref="E82:G83"/>
    <mergeCell ref="H82:V83"/>
    <mergeCell ref="W82:Z83"/>
    <mergeCell ref="AA82:AH83"/>
    <mergeCell ref="AI82:AP83"/>
    <mergeCell ref="AA74:AH75"/>
    <mergeCell ref="AI74:AP75"/>
    <mergeCell ref="E80:G81"/>
    <mergeCell ref="H80:V81"/>
    <mergeCell ref="W80:Z81"/>
    <mergeCell ref="AA80:AH81"/>
    <mergeCell ref="AI80:AP81"/>
    <mergeCell ref="E78:G79"/>
    <mergeCell ref="H78:V79"/>
    <mergeCell ref="W78:Z79"/>
    <mergeCell ref="AA78:AH79"/>
    <mergeCell ref="AI78:AP79"/>
    <mergeCell ref="E76:G77"/>
    <mergeCell ref="H76:V77"/>
    <mergeCell ref="W76:Z77"/>
    <mergeCell ref="AA76:AH77"/>
    <mergeCell ref="AI76:AP77"/>
    <mergeCell ref="E74:G75"/>
    <mergeCell ref="H74:V75"/>
    <mergeCell ref="W74:Z75"/>
    <mergeCell ref="A11:AR12"/>
    <mergeCell ref="A18:AR19"/>
    <mergeCell ref="A20:AR21"/>
    <mergeCell ref="A22:AR23"/>
    <mergeCell ref="A13:AR14"/>
    <mergeCell ref="E71:AO71"/>
    <mergeCell ref="E65:AP67"/>
    <mergeCell ref="B35:AQ36"/>
    <mergeCell ref="A59:AR59"/>
    <mergeCell ref="D57:AP57"/>
    <mergeCell ref="D58:AP58"/>
    <mergeCell ref="B30:AQ31"/>
    <mergeCell ref="B32:AQ34"/>
    <mergeCell ref="E72:G73"/>
    <mergeCell ref="AI72:AP73"/>
    <mergeCell ref="AA72:AH73"/>
    <mergeCell ref="W72:Z73"/>
    <mergeCell ref="H72:V73"/>
    <mergeCell ref="A24:AR25"/>
    <mergeCell ref="A15:AR16"/>
    <mergeCell ref="H123:AP124"/>
    <mergeCell ref="E125:G126"/>
    <mergeCell ref="H125:S126"/>
    <mergeCell ref="T125:W126"/>
    <mergeCell ref="X125:AF126"/>
    <mergeCell ref="AG125:AP128"/>
    <mergeCell ref="E127:G128"/>
    <mergeCell ref="H127:S128"/>
    <mergeCell ref="T127:W128"/>
    <mergeCell ref="X127:AF128"/>
    <mergeCell ref="E129:G130"/>
    <mergeCell ref="H129:AP130"/>
    <mergeCell ref="E131:G132"/>
    <mergeCell ref="H131:AP132"/>
    <mergeCell ref="E133:G134"/>
    <mergeCell ref="H133:S134"/>
    <mergeCell ref="T135:W136"/>
    <mergeCell ref="X133:AF134"/>
    <mergeCell ref="AG133:AP138"/>
    <mergeCell ref="E135:G136"/>
    <mergeCell ref="H135:S136"/>
    <mergeCell ref="X135:AF136"/>
    <mergeCell ref="E137:G138"/>
    <mergeCell ref="H137:S138"/>
    <mergeCell ref="T137:W138"/>
    <mergeCell ref="X137:AF138"/>
    <mergeCell ref="T133:W134"/>
    <mergeCell ref="E139:G140"/>
    <mergeCell ref="H139:AP140"/>
    <mergeCell ref="E141:G142"/>
    <mergeCell ref="H141:S142"/>
    <mergeCell ref="T141:W142"/>
    <mergeCell ref="X141:AF142"/>
    <mergeCell ref="AG141:AP146"/>
    <mergeCell ref="E143:G144"/>
    <mergeCell ref="H143:S144"/>
    <mergeCell ref="T143:W144"/>
    <mergeCell ref="X143:AF144"/>
    <mergeCell ref="E145:G146"/>
    <mergeCell ref="H145:S146"/>
    <mergeCell ref="T145:W146"/>
    <mergeCell ref="E161:G162"/>
    <mergeCell ref="H161:Y162"/>
    <mergeCell ref="Z161:AP162"/>
    <mergeCell ref="X145:AF146"/>
    <mergeCell ref="E147:G148"/>
    <mergeCell ref="H147:AP148"/>
    <mergeCell ref="E149:G150"/>
    <mergeCell ref="H149:S150"/>
    <mergeCell ref="T149:W150"/>
    <mergeCell ref="X149:AF150"/>
    <mergeCell ref="AG149:AP154"/>
    <mergeCell ref="E151:G152"/>
    <mergeCell ref="H151:S152"/>
    <mergeCell ref="T151:W152"/>
    <mergeCell ref="X151:AF152"/>
    <mergeCell ref="E153:G154"/>
    <mergeCell ref="H153:S154"/>
    <mergeCell ref="T153:W154"/>
    <mergeCell ref="X153:AF154"/>
    <mergeCell ref="E155:AP158"/>
    <mergeCell ref="E167:G168"/>
    <mergeCell ref="H167:Y168"/>
    <mergeCell ref="Z167:AP168"/>
    <mergeCell ref="E169:G170"/>
    <mergeCell ref="H169:Y170"/>
    <mergeCell ref="Z169:AP170"/>
    <mergeCell ref="E163:G164"/>
    <mergeCell ref="H163:Y164"/>
    <mergeCell ref="Z163:AP164"/>
    <mergeCell ref="E165:G166"/>
    <mergeCell ref="H165:AP166"/>
    <mergeCell ref="E175:G176"/>
    <mergeCell ref="H175:Y176"/>
    <mergeCell ref="Z175:AP176"/>
    <mergeCell ref="E177:G178"/>
    <mergeCell ref="H177:Y178"/>
    <mergeCell ref="Z177:AP178"/>
    <mergeCell ref="E171:G172"/>
    <mergeCell ref="H171:Y172"/>
    <mergeCell ref="Z171:AP172"/>
    <mergeCell ref="E173:G174"/>
    <mergeCell ref="H173:Y174"/>
    <mergeCell ref="Z173:AP174"/>
    <mergeCell ref="E183:G184"/>
    <mergeCell ref="H183:Y184"/>
    <mergeCell ref="Z183:AP184"/>
    <mergeCell ref="E185:G186"/>
    <mergeCell ref="H185:Y186"/>
    <mergeCell ref="Z185:AP186"/>
    <mergeCell ref="E179:G180"/>
    <mergeCell ref="H179:Y180"/>
    <mergeCell ref="Z179:AP180"/>
    <mergeCell ref="E181:G182"/>
    <mergeCell ref="H181:Y182"/>
    <mergeCell ref="Z181:AP182"/>
    <mergeCell ref="E191:G192"/>
    <mergeCell ref="H191:Y192"/>
    <mergeCell ref="Z191:AP192"/>
    <mergeCell ref="E193:G194"/>
    <mergeCell ref="E187:G188"/>
    <mergeCell ref="H187:Y188"/>
    <mergeCell ref="Z187:AP188"/>
    <mergeCell ref="E189:G190"/>
    <mergeCell ref="H189:Y190"/>
    <mergeCell ref="Z189:AP190"/>
    <mergeCell ref="E199:G200"/>
    <mergeCell ref="H199:Y200"/>
    <mergeCell ref="Z199:AP200"/>
    <mergeCell ref="E201:G202"/>
    <mergeCell ref="H201:Y202"/>
    <mergeCell ref="Z201:AP202"/>
    <mergeCell ref="E195:G196"/>
    <mergeCell ref="H195:Y196"/>
    <mergeCell ref="Z195:AP196"/>
    <mergeCell ref="E197:G198"/>
    <mergeCell ref="H197:Y198"/>
    <mergeCell ref="Z197:AP198"/>
    <mergeCell ref="E207:G208"/>
    <mergeCell ref="H207:Y208"/>
    <mergeCell ref="Z207:AP208"/>
    <mergeCell ref="E209:G210"/>
    <mergeCell ref="H209:Y210"/>
    <mergeCell ref="Z209:AP210"/>
    <mergeCell ref="E203:G204"/>
    <mergeCell ref="E205:G206"/>
    <mergeCell ref="H205:Y206"/>
    <mergeCell ref="Z205:AP206"/>
    <mergeCell ref="E215:G216"/>
    <mergeCell ref="H215:Y216"/>
    <mergeCell ref="Z215:AP216"/>
    <mergeCell ref="E220:AP222"/>
    <mergeCell ref="E211:G212"/>
    <mergeCell ref="E213:G214"/>
    <mergeCell ref="H213:Y214"/>
    <mergeCell ref="Z213:AP214"/>
    <mergeCell ref="E241:AP242"/>
    <mergeCell ref="E243:G248"/>
    <mergeCell ref="E238:G240"/>
    <mergeCell ref="H243:R248"/>
    <mergeCell ref="S243:W248"/>
    <mergeCell ref="X243:AB248"/>
    <mergeCell ref="E233:AP234"/>
    <mergeCell ref="E225:G232"/>
    <mergeCell ref="H225:R232"/>
    <mergeCell ref="S225:W232"/>
    <mergeCell ref="X225:AB232"/>
    <mergeCell ref="AC225:AP232"/>
    <mergeCell ref="E235:G237"/>
    <mergeCell ref="H235:R237"/>
    <mergeCell ref="S235:W237"/>
    <mergeCell ref="H238:R240"/>
    <mergeCell ref="S238:W240"/>
    <mergeCell ref="X235:AB237"/>
    <mergeCell ref="X238:AB240"/>
    <mergeCell ref="AC235:AP236"/>
    <mergeCell ref="AC237:AP237"/>
    <mergeCell ref="E219:AP219"/>
    <mergeCell ref="E256:G259"/>
    <mergeCell ref="E249:AP250"/>
    <mergeCell ref="E251:G255"/>
    <mergeCell ref="H251:R255"/>
    <mergeCell ref="S251:W255"/>
    <mergeCell ref="X251:AB255"/>
    <mergeCell ref="H256:R259"/>
    <mergeCell ref="S256:W259"/>
    <mergeCell ref="X256:AB259"/>
    <mergeCell ref="E264:G265"/>
    <mergeCell ref="E260:G263"/>
    <mergeCell ref="H260:R263"/>
    <mergeCell ref="S260:W263"/>
    <mergeCell ref="X260:AB263"/>
    <mergeCell ref="H264:R265"/>
    <mergeCell ref="S264:W265"/>
    <mergeCell ref="X264:AB265"/>
    <mergeCell ref="E270:G272"/>
    <mergeCell ref="E266:G269"/>
    <mergeCell ref="H266:R269"/>
    <mergeCell ref="S266:W269"/>
    <mergeCell ref="X266:AB269"/>
    <mergeCell ref="H270:R272"/>
    <mergeCell ref="S270:W272"/>
    <mergeCell ref="X270:AB272"/>
    <mergeCell ref="E276:G281"/>
    <mergeCell ref="E273:G275"/>
    <mergeCell ref="H273:R275"/>
    <mergeCell ref="S273:W275"/>
    <mergeCell ref="X273:AB275"/>
    <mergeCell ref="H276:R281"/>
    <mergeCell ref="S276:W281"/>
    <mergeCell ref="X276:AB281"/>
    <mergeCell ref="AC266:AP268"/>
    <mergeCell ref="AC270:AP271"/>
    <mergeCell ref="AC272:AP272"/>
    <mergeCell ref="AC275:AP275"/>
    <mergeCell ref="AC273:AP274"/>
    <mergeCell ref="AC276:AP279"/>
    <mergeCell ref="AC280:AP281"/>
    <mergeCell ref="E304:G305"/>
    <mergeCell ref="H304:AC305"/>
    <mergeCell ref="H306:AC308"/>
    <mergeCell ref="E306:G308"/>
    <mergeCell ref="E299:G301"/>
    <mergeCell ref="H299:AC301"/>
    <mergeCell ref="E319:G320"/>
    <mergeCell ref="H319:AC320"/>
    <mergeCell ref="E321:G323"/>
    <mergeCell ref="H321:AC323"/>
    <mergeCell ref="E309:G312"/>
    <mergeCell ref="H309:AC312"/>
    <mergeCell ref="E313:G315"/>
    <mergeCell ref="H313:AC315"/>
    <mergeCell ref="E316:G318"/>
    <mergeCell ref="H316:AC318"/>
    <mergeCell ref="E332:G333"/>
    <mergeCell ref="H332:AC333"/>
    <mergeCell ref="H302:AC303"/>
    <mergeCell ref="E302:G303"/>
    <mergeCell ref="E334:G336"/>
    <mergeCell ref="H334:AC336"/>
    <mergeCell ref="E327:G329"/>
    <mergeCell ref="H327:AC329"/>
    <mergeCell ref="E330:G331"/>
    <mergeCell ref="H330:AC331"/>
    <mergeCell ref="E342:G345"/>
    <mergeCell ref="H342:AC345"/>
    <mergeCell ref="E346:G348"/>
    <mergeCell ref="H346:AC348"/>
    <mergeCell ref="E337:G338"/>
    <mergeCell ref="H337:AC338"/>
    <mergeCell ref="E339:G341"/>
    <mergeCell ref="H339:AC341"/>
    <mergeCell ref="AD342:AP345"/>
    <mergeCell ref="AD346:AP348"/>
    <mergeCell ref="E354:G355"/>
    <mergeCell ref="H354:AC355"/>
    <mergeCell ref="E349:G351"/>
    <mergeCell ref="H349:AC351"/>
    <mergeCell ref="E352:G353"/>
    <mergeCell ref="H352:AC353"/>
    <mergeCell ref="AD349:AP351"/>
    <mergeCell ref="AD352:AP353"/>
    <mergeCell ref="AD354:AP355"/>
    <mergeCell ref="I408:Q410"/>
    <mergeCell ref="AI408:AL410"/>
    <mergeCell ref="AM415:AP421"/>
    <mergeCell ref="H602:P603"/>
    <mergeCell ref="Q602:V603"/>
    <mergeCell ref="W602:Z603"/>
    <mergeCell ref="AA602:AD603"/>
    <mergeCell ref="AE602:AJ603"/>
    <mergeCell ref="AK602:AP603"/>
    <mergeCell ref="E422:F427"/>
    <mergeCell ref="G422:H427"/>
    <mergeCell ref="I422:Q427"/>
    <mergeCell ref="R422:AC427"/>
    <mergeCell ref="AD422:AE427"/>
    <mergeCell ref="AF422:AH427"/>
    <mergeCell ref="AF441:AH444"/>
    <mergeCell ref="AI441:AL444"/>
    <mergeCell ref="AM441:AP444"/>
    <mergeCell ref="E445:F451"/>
    <mergeCell ref="G445:H451"/>
    <mergeCell ref="I445:Q451"/>
    <mergeCell ref="R445:AC451"/>
    <mergeCell ref="AD445:AE451"/>
    <mergeCell ref="I518:Q521"/>
    <mergeCell ref="R518:AC521"/>
    <mergeCell ref="AD518:AE521"/>
    <mergeCell ref="AF518:AH521"/>
    <mergeCell ref="AI518:AL521"/>
    <mergeCell ref="AM518:AP521"/>
    <mergeCell ref="E522:F523"/>
    <mergeCell ref="G522:H523"/>
    <mergeCell ref="AI411:AL414"/>
    <mergeCell ref="AM411:AP414"/>
    <mergeCell ref="E415:F421"/>
    <mergeCell ref="G415:H421"/>
    <mergeCell ref="I415:Q421"/>
    <mergeCell ref="R415:AC421"/>
    <mergeCell ref="AD415:AE421"/>
    <mergeCell ref="AF415:AH421"/>
    <mergeCell ref="I522:Q523"/>
    <mergeCell ref="AF538:AH544"/>
    <mergeCell ref="AI538:AL544"/>
    <mergeCell ref="E562:F568"/>
    <mergeCell ref="G562:H568"/>
    <mergeCell ref="I562:Q568"/>
    <mergeCell ref="R562:AC568"/>
    <mergeCell ref="AD562:AE568"/>
    <mergeCell ref="AF562:AH568"/>
    <mergeCell ref="AI562:AL568"/>
    <mergeCell ref="AM562:AP568"/>
    <mergeCell ref="AI522:AL523"/>
    <mergeCell ref="E545:F555"/>
    <mergeCell ref="G545:H555"/>
    <mergeCell ref="I545:Q555"/>
    <mergeCell ref="R545:AC555"/>
    <mergeCell ref="AD545:AE555"/>
    <mergeCell ref="AF545:AH555"/>
    <mergeCell ref="AI545:AL555"/>
    <mergeCell ref="AM545:AP555"/>
    <mergeCell ref="E556:F561"/>
    <mergeCell ref="G556:H561"/>
    <mergeCell ref="I556:Q561"/>
    <mergeCell ref="R556:AC561"/>
    <mergeCell ref="R452:AC455"/>
    <mergeCell ref="E620:G626"/>
    <mergeCell ref="H620:I626"/>
    <mergeCell ref="U622:V626"/>
    <mergeCell ref="R620:V621"/>
    <mergeCell ref="J620:Q626"/>
    <mergeCell ref="AN620:AP626"/>
    <mergeCell ref="E627:G628"/>
    <mergeCell ref="AN627:AP628"/>
    <mergeCell ref="H627:I628"/>
    <mergeCell ref="AB620:AF626"/>
    <mergeCell ref="AB627:AF628"/>
    <mergeCell ref="U627:V628"/>
    <mergeCell ref="J627:Q628"/>
    <mergeCell ref="AK627:AM628"/>
    <mergeCell ref="AK620:AM626"/>
    <mergeCell ref="AG620:AJ626"/>
    <mergeCell ref="AG627:AJ628"/>
    <mergeCell ref="W620:AA626"/>
    <mergeCell ref="R622:T626"/>
    <mergeCell ref="H818:Q819"/>
    <mergeCell ref="U629:V631"/>
    <mergeCell ref="R627:T628"/>
    <mergeCell ref="R629:T631"/>
    <mergeCell ref="AN637:AP645"/>
    <mergeCell ref="E646:G651"/>
    <mergeCell ref="E837:AE837"/>
    <mergeCell ref="AG802:AJ803"/>
    <mergeCell ref="AG807:AJ808"/>
    <mergeCell ref="AE838:AP842"/>
    <mergeCell ref="X838:AD842"/>
    <mergeCell ref="E838:G842"/>
    <mergeCell ref="H838:W842"/>
    <mergeCell ref="E843:G844"/>
    <mergeCell ref="H843:W844"/>
    <mergeCell ref="X843:AD844"/>
    <mergeCell ref="AE843:AP844"/>
    <mergeCell ref="AN629:AP631"/>
    <mergeCell ref="E629:G631"/>
    <mergeCell ref="H629:I631"/>
    <mergeCell ref="E818:G819"/>
    <mergeCell ref="AN818:AP819"/>
    <mergeCell ref="AK818:AM819"/>
    <mergeCell ref="AG818:AJ819"/>
    <mergeCell ref="AB818:AF819"/>
    <mergeCell ref="E820:G821"/>
    <mergeCell ref="AN646:AP651"/>
    <mergeCell ref="W637:AA639"/>
    <mergeCell ref="E632:G636"/>
    <mergeCell ref="H632:I636"/>
    <mergeCell ref="J632:Q636"/>
    <mergeCell ref="R632:T636"/>
    <mergeCell ref="U632:V636"/>
    <mergeCell ref="AN632:AP636"/>
    <mergeCell ref="W629:AA629"/>
    <mergeCell ref="W630:AA630"/>
    <mergeCell ref="W631:AA631"/>
    <mergeCell ref="W632:AA633"/>
    <mergeCell ref="W635:AA636"/>
    <mergeCell ref="AB629:AF629"/>
    <mergeCell ref="J629:Q631"/>
    <mergeCell ref="AD452:AE455"/>
    <mergeCell ref="AF452:AH455"/>
    <mergeCell ref="AI452:AL455"/>
    <mergeCell ref="E452:F455"/>
    <mergeCell ref="G452:H455"/>
    <mergeCell ref="I452:Q455"/>
    <mergeCell ref="E858:G859"/>
    <mergeCell ref="H858:W859"/>
    <mergeCell ref="X858:AD859"/>
    <mergeCell ref="AE858:AP859"/>
    <mergeCell ref="E851:G852"/>
    <mergeCell ref="H851:W852"/>
    <mergeCell ref="X851:AD852"/>
    <mergeCell ref="AE851:AP852"/>
    <mergeCell ref="E853:G854"/>
    <mergeCell ref="H853:W854"/>
    <mergeCell ref="X853:AD854"/>
    <mergeCell ref="AE853:AP854"/>
    <mergeCell ref="E849:G850"/>
    <mergeCell ref="H849:W850"/>
    <mergeCell ref="X849:AD850"/>
    <mergeCell ref="AE849:AP850"/>
    <mergeCell ref="E823:AP834"/>
    <mergeCell ref="E604:G605"/>
    <mergeCell ref="H646:I651"/>
    <mergeCell ref="J646:Q651"/>
    <mergeCell ref="R646:T651"/>
    <mergeCell ref="U646:V651"/>
    <mergeCell ref="G473:H474"/>
    <mergeCell ref="I473:Q474"/>
    <mergeCell ref="R473:AC474"/>
    <mergeCell ref="AD473:AE474"/>
    <mergeCell ref="AF473:AH474"/>
    <mergeCell ref="R460:AC465"/>
    <mergeCell ref="AD460:AE465"/>
    <mergeCell ref="AF460:AH465"/>
    <mergeCell ref="AI460:AL465"/>
    <mergeCell ref="E456:F459"/>
    <mergeCell ref="G456:H459"/>
    <mergeCell ref="I456:Q459"/>
    <mergeCell ref="AI475:AL481"/>
    <mergeCell ref="E482:F492"/>
    <mergeCell ref="Q604:V605"/>
    <mergeCell ref="W604:Z605"/>
    <mergeCell ref="AA604:AD605"/>
    <mergeCell ref="AE604:AJ605"/>
    <mergeCell ref="AK604:AP605"/>
    <mergeCell ref="AM575:AP577"/>
    <mergeCell ref="W627:AA628"/>
    <mergeCell ref="AM578:AP579"/>
    <mergeCell ref="E578:F579"/>
    <mergeCell ref="E593:G594"/>
    <mergeCell ref="H593:P594"/>
    <mergeCell ref="Q593:V594"/>
    <mergeCell ref="W593:Z594"/>
    <mergeCell ref="AK595:AP597"/>
    <mergeCell ref="E598:G599"/>
    <mergeCell ref="H598:P599"/>
    <mergeCell ref="Q598:V599"/>
    <mergeCell ref="W598:Z599"/>
    <mergeCell ref="E600:G601"/>
    <mergeCell ref="E569:F574"/>
    <mergeCell ref="G569:H574"/>
    <mergeCell ref="AK593:AP594"/>
    <mergeCell ref="E585:AP586"/>
    <mergeCell ref="E589:G592"/>
    <mergeCell ref="H589:P592"/>
    <mergeCell ref="AE589:AP592"/>
    <mergeCell ref="W589:AD592"/>
    <mergeCell ref="Q589:V592"/>
    <mergeCell ref="E595:G597"/>
    <mergeCell ref="AD556:AE561"/>
    <mergeCell ref="AF556:AH561"/>
    <mergeCell ref="AI556:AL561"/>
    <mergeCell ref="E575:F577"/>
    <mergeCell ref="G575:H577"/>
    <mergeCell ref="I575:Q577"/>
    <mergeCell ref="R575:AC577"/>
    <mergeCell ref="AD575:AE577"/>
    <mergeCell ref="AF575:AH577"/>
    <mergeCell ref="AI575:AL577"/>
    <mergeCell ref="AA593:AD594"/>
    <mergeCell ref="AE593:AJ594"/>
    <mergeCell ref="E581:AP582"/>
    <mergeCell ref="H595:P597"/>
    <mergeCell ref="Q595:V597"/>
    <mergeCell ref="W818:AA819"/>
    <mergeCell ref="H600:P601"/>
    <mergeCell ref="Q600:V601"/>
    <mergeCell ref="W600:Z601"/>
    <mergeCell ref="AA600:AD601"/>
    <mergeCell ref="AE600:AJ601"/>
    <mergeCell ref="AK600:AP601"/>
    <mergeCell ref="E606:G607"/>
    <mergeCell ref="H606:P607"/>
    <mergeCell ref="Q606:V607"/>
    <mergeCell ref="W606:Z607"/>
    <mergeCell ref="AA606:AD607"/>
    <mergeCell ref="AE606:AJ607"/>
    <mergeCell ref="AK606:AP607"/>
    <mergeCell ref="E609:AP617"/>
    <mergeCell ref="E602:G603"/>
    <mergeCell ref="AN652:AP657"/>
    <mergeCell ref="E658:G664"/>
    <mergeCell ref="W640:AA642"/>
    <mergeCell ref="W643:AA645"/>
    <mergeCell ref="W646:AA647"/>
    <mergeCell ref="W648:AA649"/>
    <mergeCell ref="W650:AA651"/>
    <mergeCell ref="AB648:AF649"/>
    <mergeCell ref="AB650:AF651"/>
    <mergeCell ref="E637:G645"/>
    <mergeCell ref="H637:I645"/>
    <mergeCell ref="J637:Q645"/>
    <mergeCell ref="R637:T645"/>
    <mergeCell ref="U637:V645"/>
    <mergeCell ref="AG646:AJ647"/>
    <mergeCell ref="AG648:AJ649"/>
    <mergeCell ref="R456:AC459"/>
    <mergeCell ref="AD456:AE459"/>
    <mergeCell ref="AF456:AH459"/>
    <mergeCell ref="E460:F465"/>
    <mergeCell ref="G460:H465"/>
    <mergeCell ref="I460:Q465"/>
    <mergeCell ref="I569:Q574"/>
    <mergeCell ref="R569:AC574"/>
    <mergeCell ref="AD569:AE574"/>
    <mergeCell ref="AF569:AH574"/>
    <mergeCell ref="AI569:AL574"/>
    <mergeCell ref="AM569:AP574"/>
    <mergeCell ref="AM460:AP465"/>
    <mergeCell ref="AM556:AP561"/>
    <mergeCell ref="G475:H481"/>
    <mergeCell ref="I475:Q481"/>
    <mergeCell ref="R475:AC481"/>
    <mergeCell ref="AD475:AE481"/>
    <mergeCell ref="AF475:AH481"/>
    <mergeCell ref="AI501:AL506"/>
    <mergeCell ref="AM501:AP506"/>
    <mergeCell ref="E507:F510"/>
    <mergeCell ref="G507:H510"/>
    <mergeCell ref="E511:F517"/>
    <mergeCell ref="G511:H517"/>
    <mergeCell ref="I511:Q517"/>
    <mergeCell ref="R511:AC517"/>
    <mergeCell ref="AD511:AE517"/>
    <mergeCell ref="AF511:AH517"/>
    <mergeCell ref="AI511:AL517"/>
    <mergeCell ref="AM511:AP517"/>
    <mergeCell ref="AM475:AP481"/>
    <mergeCell ref="I507:Q510"/>
    <mergeCell ref="R507:AC510"/>
    <mergeCell ref="AD507:AE510"/>
    <mergeCell ref="AF507:AH510"/>
    <mergeCell ref="AI507:AL510"/>
    <mergeCell ref="AM507:AP510"/>
    <mergeCell ref="AI422:AL427"/>
    <mergeCell ref="AM422:AP427"/>
    <mergeCell ref="E428:F433"/>
    <mergeCell ref="G428:H433"/>
    <mergeCell ref="I428:Q433"/>
    <mergeCell ref="R428:AC433"/>
    <mergeCell ref="AD428:AE433"/>
    <mergeCell ref="AF428:AH433"/>
    <mergeCell ref="AI428:AL433"/>
    <mergeCell ref="AM428:AP433"/>
    <mergeCell ref="E434:F440"/>
    <mergeCell ref="G434:H440"/>
    <mergeCell ref="I434:Q440"/>
    <mergeCell ref="R434:AC440"/>
    <mergeCell ref="AD434:AE440"/>
    <mergeCell ref="AF434:AH440"/>
    <mergeCell ref="AF482:AH492"/>
    <mergeCell ref="AI482:AL492"/>
    <mergeCell ref="AI473:AL474"/>
    <mergeCell ref="AM473:AP474"/>
    <mergeCell ref="AM482:AP492"/>
    <mergeCell ref="E473:F474"/>
    <mergeCell ref="G482:H492"/>
    <mergeCell ref="I482:Q492"/>
    <mergeCell ref="R482:AC492"/>
    <mergeCell ref="AD482:AE492"/>
    <mergeCell ref="BD638:BI639"/>
    <mergeCell ref="AC238:AP239"/>
    <mergeCell ref="AC240:AP240"/>
    <mergeCell ref="AC243:AP245"/>
    <mergeCell ref="AC246:AP248"/>
    <mergeCell ref="AC251:AP254"/>
    <mergeCell ref="AC255:AP255"/>
    <mergeCell ref="AC256:AP258"/>
    <mergeCell ref="AC259:AP259"/>
    <mergeCell ref="AC260:AP262"/>
    <mergeCell ref="AC263:AP263"/>
    <mergeCell ref="AC264:AP264"/>
    <mergeCell ref="AC265:AP265"/>
    <mergeCell ref="AC269:AP269"/>
    <mergeCell ref="AI456:AL459"/>
    <mergeCell ref="AM456:AP459"/>
    <mergeCell ref="AA598:AD599"/>
    <mergeCell ref="AE598:AJ599"/>
    <mergeCell ref="AK598:AP599"/>
    <mergeCell ref="AE360:AP361"/>
    <mergeCell ref="Y386:AD387"/>
    <mergeCell ref="AE386:AJ387"/>
    <mergeCell ref="AK386:AP387"/>
    <mergeCell ref="E293:AP296"/>
    <mergeCell ref="AM452:AP455"/>
    <mergeCell ref="AF445:AH451"/>
    <mergeCell ref="AI445:AL451"/>
    <mergeCell ref="AM445:AP451"/>
    <mergeCell ref="AI434:AL440"/>
    <mergeCell ref="AM434:AP440"/>
    <mergeCell ref="E441:F444"/>
    <mergeCell ref="G441:H444"/>
    <mergeCell ref="AK658:AM659"/>
    <mergeCell ref="AK663:AM664"/>
    <mergeCell ref="AK666:AM667"/>
    <mergeCell ref="AG780:AJ782"/>
    <mergeCell ref="AG797:AJ799"/>
    <mergeCell ref="AK674:AM675"/>
    <mergeCell ref="AK677:AM678"/>
    <mergeCell ref="AK680:AM681"/>
    <mergeCell ref="AK685:AM686"/>
    <mergeCell ref="AG663:AJ664"/>
    <mergeCell ref="AK734:AM736"/>
    <mergeCell ref="AK732:AM733"/>
    <mergeCell ref="AK737:AM738"/>
    <mergeCell ref="AG732:AJ733"/>
    <mergeCell ref="AG737:AJ738"/>
    <mergeCell ref="AK746:AM748"/>
    <mergeCell ref="AK739:AM740"/>
    <mergeCell ref="AK742:AM743"/>
    <mergeCell ref="AK744:AM745"/>
    <mergeCell ref="AG739:AJ740"/>
    <mergeCell ref="AG742:AJ743"/>
    <mergeCell ref="AK762:AM764"/>
    <mergeCell ref="AK765:AM767"/>
    <mergeCell ref="AK770:AM772"/>
    <mergeCell ref="AG746:AJ748"/>
    <mergeCell ref="AG734:AJ736"/>
    <mergeCell ref="AG729:AJ731"/>
    <mergeCell ref="AG722:AJ724"/>
    <mergeCell ref="AG707:AJ709"/>
    <mergeCell ref="AG668:AJ668"/>
    <mergeCell ref="AG665:AJ665"/>
    <mergeCell ref="AK665:AM665"/>
    <mergeCell ref="AE390:AJ391"/>
    <mergeCell ref="AK390:AP391"/>
    <mergeCell ref="E384:G385"/>
    <mergeCell ref="AG630:AJ630"/>
    <mergeCell ref="AG631:AJ631"/>
    <mergeCell ref="AK630:AM630"/>
    <mergeCell ref="AK635:AM636"/>
    <mergeCell ref="AG637:AJ639"/>
    <mergeCell ref="AG640:AJ642"/>
    <mergeCell ref="AG643:AJ645"/>
    <mergeCell ref="AK637:AM639"/>
    <mergeCell ref="AK640:AM642"/>
    <mergeCell ref="E501:F506"/>
    <mergeCell ref="G501:H506"/>
    <mergeCell ref="I501:Q506"/>
    <mergeCell ref="R501:AC506"/>
    <mergeCell ref="AD501:AE506"/>
    <mergeCell ref="AF501:AH506"/>
    <mergeCell ref="AG629:AJ629"/>
    <mergeCell ref="AK629:AM629"/>
    <mergeCell ref="I441:Q444"/>
    <mergeCell ref="R441:AC444"/>
    <mergeCell ref="AD441:AE444"/>
    <mergeCell ref="E493:F500"/>
    <mergeCell ref="G493:H500"/>
    <mergeCell ref="I493:Q500"/>
    <mergeCell ref="R493:AC500"/>
    <mergeCell ref="AD493:AE500"/>
    <mergeCell ref="AF493:AH500"/>
    <mergeCell ref="AI493:AL500"/>
    <mergeCell ref="AM493:AP500"/>
    <mergeCell ref="E475:F481"/>
    <mergeCell ref="E870:AE871"/>
    <mergeCell ref="AG870:AM870"/>
    <mergeCell ref="B2:AQ2"/>
    <mergeCell ref="H193:AP194"/>
    <mergeCell ref="H203:AP204"/>
    <mergeCell ref="H211:AP212"/>
    <mergeCell ref="AK749:AM750"/>
    <mergeCell ref="AK725:AM728"/>
    <mergeCell ref="AK718:AM721"/>
    <mergeCell ref="AK714:AM717"/>
    <mergeCell ref="AK710:AM713"/>
    <mergeCell ref="AK660:AM662"/>
    <mergeCell ref="AK671:AM673"/>
    <mergeCell ref="AK687:AM689"/>
    <mergeCell ref="AK683:AM684"/>
    <mergeCell ref="AK722:AM724"/>
    <mergeCell ref="AK729:AM731"/>
    <mergeCell ref="AK795:AM796"/>
    <mergeCell ref="AK800:AM801"/>
    <mergeCell ref="AG741:AJ741"/>
    <mergeCell ref="AG660:AJ662"/>
    <mergeCell ref="AG671:AJ673"/>
    <mergeCell ref="AG687:AJ689"/>
    <mergeCell ref="AG804:AJ806"/>
    <mergeCell ref="AG783:AJ786"/>
    <mergeCell ref="AG787:AJ790"/>
    <mergeCell ref="AG791:AJ794"/>
    <mergeCell ref="AG714:AJ717"/>
    <mergeCell ref="AK631:AM631"/>
    <mergeCell ref="AG632:AJ633"/>
    <mergeCell ref="AG634:AJ634"/>
    <mergeCell ref="AG635:AJ636"/>
    <mergeCell ref="AT818:AV819"/>
    <mergeCell ref="AW818:AX819"/>
    <mergeCell ref="AW620:AX628"/>
    <mergeCell ref="AG702:AJ704"/>
    <mergeCell ref="AG725:AJ728"/>
    <mergeCell ref="AG718:AJ721"/>
    <mergeCell ref="AK632:AM633"/>
    <mergeCell ref="AK634:AM634"/>
    <mergeCell ref="E863:AE863"/>
    <mergeCell ref="AG863:AM863"/>
    <mergeCell ref="E869:AE869"/>
    <mergeCell ref="AG869:AM869"/>
    <mergeCell ref="AK682:AM682"/>
    <mergeCell ref="AK753:AM753"/>
    <mergeCell ref="AK756:AM756"/>
    <mergeCell ref="AK757:AM757"/>
    <mergeCell ref="AK758:AM758"/>
    <mergeCell ref="AK804:AM806"/>
    <mergeCell ref="AK797:AM799"/>
    <mergeCell ref="AK780:AM782"/>
    <mergeCell ref="AK699:AM699"/>
    <mergeCell ref="AK700:AM700"/>
    <mergeCell ref="AK701:AM701"/>
    <mergeCell ref="AK741:AM741"/>
    <mergeCell ref="AK702:AM704"/>
    <mergeCell ref="AK707:AM709"/>
    <mergeCell ref="AK759:AM761"/>
    <mergeCell ref="R818:T819"/>
    <mergeCell ref="U818:V819"/>
    <mergeCell ref="AK652:AM653"/>
    <mergeCell ref="AK654:AM655"/>
    <mergeCell ref="AK656:AM657"/>
  </mergeCells>
  <phoneticPr fontId="16" type="noConversion"/>
  <conditionalFormatting sqref="AT818:AV819">
    <cfRule type="expression" dxfId="0" priority="1">
      <formula>IF(OR($R$818&gt;($AE$370-$AK$370)*1000.2,$R$818&lt;($AE$370-$AK$370)*999.8),TRUE,FALSE)</formula>
    </cfRule>
  </conditionalFormatting>
  <dataValidations count="16">
    <dataValidation type="list" allowBlank="1" showInputMessage="1" showErrorMessage="1" sqref="S235 X235 X238 S238 S243 X243 S251 X251 S276 S256 X256 X276 S260 X260 S264 X264 S266 X266 S270 X270 S273 X273 AD302:AP323 AD330:AP355">
      <formula1>$BA$207:$BA$208</formula1>
    </dataValidation>
    <dataValidation type="list" allowBlank="1" showInputMessage="1" showErrorMessage="1" sqref="AV2">
      <formula1>$BA$2:$BA$3</formula1>
    </dataValidation>
    <dataValidation type="list" allowBlank="1" showInputMessage="1" showErrorMessage="1" sqref="AV4">
      <formula1>$BA$4:$BA$5</formula1>
    </dataValidation>
    <dataValidation type="list" allowBlank="1" showInputMessage="1" showErrorMessage="1" sqref="AC235:AP236">
      <formula1>$BE$235:$BE$238</formula1>
    </dataValidation>
    <dataValidation type="list" allowBlank="1" showInputMessage="1" showErrorMessage="1" sqref="AC238:AP239">
      <formula1>$BE$239:$BE$242</formula1>
    </dataValidation>
    <dataValidation type="list" allowBlank="1" showInputMessage="1" showErrorMessage="1" sqref="AC243:AP245">
      <formula1>$BE$243:$BE$245</formula1>
    </dataValidation>
    <dataValidation type="list" allowBlank="1" showInputMessage="1" showErrorMessage="1" sqref="AC256:AP258">
      <formula1>$BF$256:$BF$260</formula1>
    </dataValidation>
    <dataValidation type="list" allowBlank="1" showInputMessage="1" showErrorMessage="1" sqref="AC260:AP262">
      <formula1>$BE$260:$BE$264</formula1>
    </dataValidation>
    <dataValidation type="list" allowBlank="1" showInputMessage="1" showErrorMessage="1" sqref="AC264:AP264">
      <formula1>$BF$264:$BF$268</formula1>
    </dataValidation>
    <dataValidation type="list" allowBlank="1" showInputMessage="1" showErrorMessage="1" sqref="AC266:AP268">
      <formula1>$BE$267:$BE$270</formula1>
    </dataValidation>
    <dataValidation type="list" allowBlank="1" showInputMessage="1" showErrorMessage="1" sqref="AC270:AP271">
      <formula1>$BF$270:$BF$273</formula1>
    </dataValidation>
    <dataValidation type="list" allowBlank="1" showInputMessage="1" showErrorMessage="1" sqref="AC273:AP274">
      <formula1>$BE$274:$BE$276</formula1>
    </dataValidation>
    <dataValidation type="list" allowBlank="1" showInputMessage="1" showErrorMessage="1" sqref="AC276:AP279">
      <formula1>$BE$277:$BE$279</formula1>
    </dataValidation>
    <dataValidation type="list" allowBlank="1" showInputMessage="1" showErrorMessage="1" sqref="W629:AA817">
      <formula1>$BA$626:$BA$632</formula1>
    </dataValidation>
    <dataValidation type="list" allowBlank="1" showInputMessage="1" showErrorMessage="1" sqref="AC251:AP254">
      <formula1>$BE$251:$BE$254</formula1>
    </dataValidation>
    <dataValidation type="list" allowBlank="1" showInputMessage="1" showErrorMessage="1" sqref="E923:AP923">
      <formula1>$BD$923:$BD$925</formula1>
    </dataValidation>
  </dataValidations>
  <pageMargins left="0" right="0" top="0.39370078740157483" bottom="0.39370078740157483" header="0" footer="0"/>
  <pageSetup paperSize="9" scale="99" fitToHeight="0" orientation="portrait" r:id="rId1"/>
  <headerFooter differentFirst="1">
    <oddFooter>Сторінка &amp;P</oddFooter>
  </headerFooter>
  <rowBreaks count="10" manualBreakCount="10">
    <brk id="59" max="43" man="1"/>
    <brk id="98" max="43" man="1"/>
    <brk id="158" max="43" man="1"/>
    <brk id="217" max="43" man="1"/>
    <brk id="296" max="43" man="1"/>
    <brk id="356" max="43" man="1"/>
    <brk id="395" max="16383" man="1"/>
    <brk id="555" max="43" man="1"/>
    <brk id="583" max="43" man="1"/>
    <brk id="835" max="43" man="1"/>
  </rowBreaks>
  <colBreaks count="2" manualBreakCount="2">
    <brk id="1" max="876" man="1"/>
    <brk id="2" max="876" man="1"/>
  </colBreaks>
  <drawing r:id="rId2"/>
  <legacyDrawing r:id="rId3"/>
  <controls>
    <mc:AlternateContent xmlns:mc="http://schemas.openxmlformats.org/markup-compatibility/2006">
      <mc:Choice Requires="x14">
        <control shapeId="1027" r:id="rId4" name="CommandButton1">
          <controlPr defaultSize="0" autoLine="0" r:id="rId5">
            <anchor moveWithCells="1">
              <from>
                <xdr:col>62</xdr:col>
                <xdr:colOff>0</xdr:colOff>
                <xdr:row>6</xdr:row>
                <xdr:rowOff>0</xdr:rowOff>
              </from>
              <to>
                <xdr:col>68</xdr:col>
                <xdr:colOff>295275</xdr:colOff>
                <xdr:row>11</xdr:row>
                <xdr:rowOff>142875</xdr:rowOff>
              </to>
            </anchor>
          </controlPr>
        </control>
      </mc:Choice>
      <mc:Fallback>
        <control shapeId="1027" r:id="rId4" name="CommandButton1"/>
      </mc:Fallback>
    </mc:AlternateContent>
    <mc:AlternateContent xmlns:mc="http://schemas.openxmlformats.org/markup-compatibility/2006">
      <mc:Choice Requires="x14">
        <control shapeId="1034" r:id="rId6" name="button2">
          <controlPr defaultSize="0" autoLine="0" r:id="rId7">
            <anchor moveWithCells="1">
              <from>
                <xdr:col>44</xdr:col>
                <xdr:colOff>533400</xdr:colOff>
                <xdr:row>356</xdr:row>
                <xdr:rowOff>142875</xdr:rowOff>
              </from>
              <to>
                <xdr:col>65</xdr:col>
                <xdr:colOff>104775</xdr:colOff>
                <xdr:row>364</xdr:row>
                <xdr:rowOff>161925</xdr:rowOff>
              </to>
            </anchor>
          </controlPr>
        </control>
      </mc:Choice>
      <mc:Fallback>
        <control shapeId="1034" r:id="rId6" name="button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Аркуш1</vt:lpstr>
      <vt:lpstr>Опис Проекту</vt:lpstr>
      <vt:lpstr>'Опис Проекту'!_Hlk83741176</vt:lpstr>
      <vt:lpstr>'Опис Проекту'!Область_печати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Vashchenko Ihor</dc:creator>
  <cp:lastModifiedBy>Yulia Krzeminska</cp:lastModifiedBy>
  <cp:lastPrinted>2021-10-06T08:57:31Z</cp:lastPrinted>
  <dcterms:created xsi:type="dcterms:W3CDTF">2019-10-30T10:41:15Z</dcterms:created>
  <dcterms:modified xsi:type="dcterms:W3CDTF">2023-06-09T15:12:34Z</dcterms:modified>
</cp:coreProperties>
</file>